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ØKSE\Publikationer\Statistik til hjemmesiden\2018\Real\"/>
    </mc:Choice>
  </mc:AlternateContent>
  <workbookProtection workbookPassword="BF77" lockStructure="1"/>
  <bookViews>
    <workbookView xWindow="0" yWindow="0" windowWidth="28800" windowHeight="12300" tabRatio="910"/>
  </bookViews>
  <sheets>
    <sheet name="Indhold" sheetId="60" r:id="rId1"/>
    <sheet name="Tabel 1.1" sheetId="1" r:id="rId2"/>
    <sheet name="Tabel 1.2" sheetId="2" r:id="rId3"/>
    <sheet name="Tabel 2.1" sheetId="3" r:id="rId4"/>
    <sheet name="Tabel 2.2" sheetId="14" r:id="rId5"/>
    <sheet name="Tabel 2.3" sheetId="11" r:id="rId6"/>
    <sheet name="Tabel 2.4" sheetId="34" r:id="rId7"/>
    <sheet name="Tabel 2.5" sheetId="76" r:id="rId8"/>
    <sheet name="Tabel 2.6" sheetId="6" r:id="rId9"/>
    <sheet name="Tabel 2.7" sheetId="7" r:id="rId10"/>
    <sheet name="Tabel 2.8" sheetId="8" r:id="rId11"/>
    <sheet name="Tabel 2.9" sheetId="53" r:id="rId12"/>
    <sheet name="Tabel 2.10" sheetId="10" r:id="rId13"/>
    <sheet name="Tabel 2.11" sheetId="9" r:id="rId14"/>
    <sheet name="Tabel 2.12" sheetId="12" r:id="rId15"/>
    <sheet name="Tabel 2.13" sheetId="13" r:id="rId16"/>
    <sheet name="Tabel 2.14" sheetId="68" r:id="rId17"/>
    <sheet name="Tabel 2.15" sheetId="17" r:id="rId18"/>
    <sheet name="Tabel 3.1" sheetId="66" r:id="rId19"/>
    <sheet name="Tabel 3.2" sheetId="67" r:id="rId20"/>
    <sheet name="Tabel 3.3" sheetId="65" r:id="rId21"/>
    <sheet name="Bilag 4.1" sheetId="72" r:id="rId22"/>
    <sheet name="Data_institut" sheetId="75" r:id="rId23"/>
  </sheets>
  <definedNames>
    <definedName name="_AMO_UniqueIdentifier" localSheetId="0" hidden="1">"'85641a65-1f2a-45a6-83b6-8dcb5f3b6a41'"</definedName>
    <definedName name="_AMO_UniqueIdentifier" hidden="1">"'9b387aa8-cba4-48ef-9f4b-377d401d7d4c'"</definedName>
    <definedName name="data">#REF!</definedName>
    <definedName name="data_inst">Data_institut!$1:$1048576</definedName>
    <definedName name="Drop_inst">Data_institut!$C$2:$C$8</definedName>
    <definedName name="drop_regnr_inst">Data_institut!$B$2:$B$8</definedName>
    <definedName name="refperiod">#REF!</definedName>
    <definedName name="regnr_inst">Data_institut!$B:$B</definedName>
    <definedName name="Regnr_Sektor">#REF!</definedName>
    <definedName name="reporteridentity">#REF!</definedName>
    <definedName name="Reportername">#REF!</definedName>
    <definedName name="Sektor">#REF!</definedName>
    <definedName name="_xlnm.Print_Area" localSheetId="21">'Bilag 4.1'!$A$2:$B$18</definedName>
    <definedName name="_xlnm.Print_Area" localSheetId="1">'Tabel 1.1'!$A$2:$E$22</definedName>
    <definedName name="_xlnm.Print_Area" localSheetId="2">'Tabel 1.2'!$A$2:$F$71</definedName>
    <definedName name="_xlnm.Print_Area" localSheetId="3">'Tabel 2.1'!$A$2:$F$54</definedName>
    <definedName name="_xlnm.Print_Area" localSheetId="12">'Tabel 2.10'!$A$2:$G$10</definedName>
    <definedName name="_xlnm.Print_Area" localSheetId="13">'Tabel 2.11'!$C$2:$F$12</definedName>
    <definedName name="_xlnm.Print_Area" localSheetId="14">'Tabel 2.12'!$A$2:$E$29</definedName>
    <definedName name="_xlnm.Print_Area" localSheetId="15">'Tabel 2.13'!$A$2:$G$17</definedName>
    <definedName name="_xlnm.Print_Area" localSheetId="16">'Tabel 2.14'!$D$2:$G$32</definedName>
    <definedName name="_xlnm.Print_Area" localSheetId="17">'Tabel 2.15'!$A$2:$I$15</definedName>
    <definedName name="_xlnm.Print_Area" localSheetId="4">'Tabel 2.2'!$C$2:$E$8</definedName>
    <definedName name="_xlnm.Print_Area" localSheetId="5">'Tabel 2.3'!$A$2:$E$16</definedName>
    <definedName name="_xlnm.Print_Area" localSheetId="6">'Tabel 2.4'!$A$2:$J$24</definedName>
    <definedName name="_xlnm.Print_Area" localSheetId="7">'Tabel 2.5'!$E$2:$I$89</definedName>
    <definedName name="_xlnm.Print_Area" localSheetId="8">'Tabel 2.6'!$C$2:$F$47</definedName>
    <definedName name="_xlnm.Print_Area" localSheetId="9">'Tabel 2.7'!$A$2:$J$26</definedName>
    <definedName name="_xlnm.Print_Area" localSheetId="10">'Tabel 2.8'!$A$2:$G$20</definedName>
    <definedName name="_xlnm.Print_Area" localSheetId="11">'Tabel 2.9'!$A$2:$G$14</definedName>
    <definedName name="_xlnm.Print_Area" localSheetId="18">'Tabel 3.1'!$C$2:$E$26</definedName>
    <definedName name="_xlnm.Print_Area" localSheetId="19">'Tabel 3.2'!$C$2:$F$75</definedName>
    <definedName name="_xlnm.Print_Area" localSheetId="20">'Tabel 3.3'!$C$2:$E$21</definedName>
    <definedName name="variabel">#REF!</definedName>
    <definedName name="variabel_inst">Data_institut!$1:$1</definedName>
  </definedNames>
  <calcPr calcId="162913"/>
</workbook>
</file>

<file path=xl/calcChain.xml><?xml version="1.0" encoding="utf-8"?>
<calcChain xmlns="http://schemas.openxmlformats.org/spreadsheetml/2006/main">
  <c r="D89" i="76" l="1"/>
  <c r="C89" i="76"/>
  <c r="B89" i="76"/>
  <c r="D88" i="76"/>
  <c r="C88" i="76"/>
  <c r="B88" i="76"/>
  <c r="D87" i="76"/>
  <c r="C87" i="76"/>
  <c r="B87" i="76"/>
  <c r="D86" i="76"/>
  <c r="C86" i="76"/>
  <c r="B86" i="76"/>
  <c r="D85" i="76"/>
  <c r="C85" i="76"/>
  <c r="B85" i="76"/>
  <c r="D84" i="76"/>
  <c r="C84" i="76"/>
  <c r="B84" i="76"/>
  <c r="D83" i="76"/>
  <c r="C83" i="76"/>
  <c r="B83" i="76"/>
  <c r="B79" i="76"/>
  <c r="B78" i="76"/>
  <c r="B77" i="76"/>
  <c r="B76" i="76"/>
  <c r="B75" i="76"/>
  <c r="B72" i="76"/>
  <c r="B71" i="76"/>
  <c r="B70" i="76"/>
  <c r="B67" i="76"/>
  <c r="B66" i="76"/>
  <c r="B65" i="76"/>
  <c r="B64" i="76"/>
  <c r="B63" i="76"/>
  <c r="B62" i="76"/>
  <c r="B59" i="76"/>
  <c r="B58" i="76"/>
  <c r="B57" i="76"/>
  <c r="B56" i="76"/>
  <c r="B52" i="76"/>
  <c r="B51" i="76"/>
  <c r="B50" i="76"/>
  <c r="B49" i="76"/>
  <c r="B48" i="76"/>
  <c r="B47" i="76"/>
  <c r="B46" i="76"/>
  <c r="B45" i="76"/>
  <c r="B44" i="76"/>
  <c r="B43" i="76"/>
  <c r="B42" i="76"/>
  <c r="B41" i="76"/>
  <c r="B40" i="76"/>
  <c r="B37" i="76"/>
  <c r="B36" i="76"/>
  <c r="B33" i="76"/>
  <c r="B32" i="76"/>
  <c r="B31" i="76"/>
  <c r="B30" i="76"/>
  <c r="B29" i="76"/>
  <c r="B28" i="76"/>
  <c r="B27" i="76"/>
  <c r="B26" i="76"/>
  <c r="B23" i="76"/>
  <c r="B22" i="76"/>
  <c r="B19" i="76"/>
  <c r="B18" i="76"/>
  <c r="B17" i="76"/>
  <c r="B16" i="76"/>
  <c r="B15" i="76"/>
  <c r="B14" i="76"/>
  <c r="B13" i="76"/>
  <c r="B10" i="76"/>
  <c r="B9" i="76"/>
  <c r="B8" i="76"/>
  <c r="B7" i="76"/>
  <c r="B6" i="76"/>
  <c r="D5" i="65" l="1"/>
  <c r="D5" i="67"/>
  <c r="D5" i="66"/>
  <c r="B14" i="9"/>
  <c r="B15" i="9"/>
  <c r="B16" i="9"/>
  <c r="B17" i="9"/>
  <c r="B18" i="9"/>
  <c r="B19" i="9"/>
  <c r="B20" i="9"/>
  <c r="B21" i="9"/>
  <c r="B22" i="9"/>
  <c r="B11" i="65" l="1"/>
  <c r="E11" i="65" s="1"/>
  <c r="B12" i="65"/>
  <c r="E12" i="65" s="1"/>
  <c r="B13" i="65"/>
  <c r="E13" i="65" s="1"/>
  <c r="B14" i="65"/>
  <c r="E14" i="65" s="1"/>
  <c r="B15" i="65"/>
  <c r="B16" i="65"/>
  <c r="B17" i="65"/>
  <c r="E17" i="65" s="1"/>
  <c r="B18" i="65"/>
  <c r="E18" i="65" s="1"/>
  <c r="B19" i="65"/>
  <c r="E19" i="65" s="1"/>
  <c r="B20" i="65"/>
  <c r="E20" i="65" s="1"/>
  <c r="B21" i="65"/>
  <c r="B10" i="65"/>
  <c r="E10" i="65" s="1"/>
  <c r="B32" i="67"/>
  <c r="B33" i="67"/>
  <c r="B34" i="67"/>
  <c r="B35" i="67"/>
  <c r="B36" i="67"/>
  <c r="F36" i="67" s="1"/>
  <c r="B37" i="67"/>
  <c r="F37" i="67" s="1"/>
  <c r="B38" i="67"/>
  <c r="F38" i="67" s="1"/>
  <c r="B39" i="67"/>
  <c r="F39" i="67" s="1"/>
  <c r="B40" i="67"/>
  <c r="F40" i="67" s="1"/>
  <c r="B41" i="67"/>
  <c r="F41" i="67" s="1"/>
  <c r="B42" i="67"/>
  <c r="F42" i="67" s="1"/>
  <c r="B43" i="67"/>
  <c r="F43" i="67" s="1"/>
  <c r="B44" i="67"/>
  <c r="F44" i="67" s="1"/>
  <c r="B45" i="67"/>
  <c r="F45" i="67" s="1"/>
  <c r="B46" i="67"/>
  <c r="F46" i="67" s="1"/>
  <c r="B47" i="67"/>
  <c r="B48" i="67"/>
  <c r="B49" i="67"/>
  <c r="F49" i="67" s="1"/>
  <c r="B50" i="67"/>
  <c r="F50" i="67" s="1"/>
  <c r="B51" i="67"/>
  <c r="F51" i="67" s="1"/>
  <c r="B52" i="67"/>
  <c r="F52" i="67" s="1"/>
  <c r="B53" i="67"/>
  <c r="F53" i="67" s="1"/>
  <c r="B54" i="67"/>
  <c r="F54" i="67" s="1"/>
  <c r="B55" i="67"/>
  <c r="B56" i="67"/>
  <c r="B57" i="67"/>
  <c r="F57" i="67" s="1"/>
  <c r="B58" i="67"/>
  <c r="B59" i="67"/>
  <c r="B60" i="67"/>
  <c r="F60" i="67" s="1"/>
  <c r="B61" i="67"/>
  <c r="F61" i="67" s="1"/>
  <c r="B62" i="67"/>
  <c r="F62" i="67" s="1"/>
  <c r="B63" i="67"/>
  <c r="F63" i="67" s="1"/>
  <c r="B64" i="67"/>
  <c r="F64" i="67" s="1"/>
  <c r="B65" i="67"/>
  <c r="F65" i="67" s="1"/>
  <c r="B66" i="67"/>
  <c r="F66" i="67" s="1"/>
  <c r="B67" i="67"/>
  <c r="F67" i="67" s="1"/>
  <c r="B68" i="67"/>
  <c r="F68" i="67" s="1"/>
  <c r="B69" i="67"/>
  <c r="F69" i="67" s="1"/>
  <c r="B70" i="67"/>
  <c r="F70" i="67" s="1"/>
  <c r="B71" i="67"/>
  <c r="F71" i="67" s="1"/>
  <c r="B72" i="67"/>
  <c r="F72" i="67" s="1"/>
  <c r="B73" i="67"/>
  <c r="F73" i="67" s="1"/>
  <c r="B74" i="67"/>
  <c r="F74" i="67" s="1"/>
  <c r="B75" i="67"/>
  <c r="F75" i="67" s="1"/>
  <c r="B11" i="67"/>
  <c r="F11" i="67" s="1"/>
  <c r="B12" i="67"/>
  <c r="F12" i="67" s="1"/>
  <c r="B13" i="67"/>
  <c r="F13" i="67" s="1"/>
  <c r="B14" i="67"/>
  <c r="F14" i="67" s="1"/>
  <c r="B15" i="67"/>
  <c r="F15" i="67" s="1"/>
  <c r="B16" i="67"/>
  <c r="F16" i="67" s="1"/>
  <c r="B17" i="67"/>
  <c r="F17" i="67" s="1"/>
  <c r="B18" i="67"/>
  <c r="F18" i="67" s="1"/>
  <c r="B19" i="67"/>
  <c r="F19" i="67" s="1"/>
  <c r="B20" i="67"/>
  <c r="F20" i="67" s="1"/>
  <c r="B21" i="67"/>
  <c r="F21" i="67" s="1"/>
  <c r="B22" i="67"/>
  <c r="F22" i="67" s="1"/>
  <c r="B23" i="67"/>
  <c r="F23" i="67" s="1"/>
  <c r="B24" i="67"/>
  <c r="F24" i="67" s="1"/>
  <c r="B25" i="67"/>
  <c r="F25" i="67" s="1"/>
  <c r="B26" i="67"/>
  <c r="F26" i="67" s="1"/>
  <c r="B27" i="67"/>
  <c r="F27" i="67" s="1"/>
  <c r="B28" i="67"/>
  <c r="F28" i="67" s="1"/>
  <c r="B29" i="67"/>
  <c r="F29" i="67" s="1"/>
  <c r="B30" i="67"/>
  <c r="F30" i="67" s="1"/>
  <c r="B31" i="67"/>
  <c r="F31" i="67" s="1"/>
  <c r="B10" i="67"/>
  <c r="F10" i="67" s="1"/>
  <c r="B10" i="66"/>
  <c r="E10" i="66" s="1"/>
  <c r="B11" i="66"/>
  <c r="E11" i="66" s="1"/>
  <c r="B12" i="66"/>
  <c r="E12" i="66" s="1"/>
  <c r="B13" i="66"/>
  <c r="E13" i="66" s="1"/>
  <c r="B14" i="66"/>
  <c r="E14" i="66" s="1"/>
  <c r="B15" i="66"/>
  <c r="E15" i="66" s="1"/>
  <c r="B16" i="66"/>
  <c r="E16" i="66" s="1"/>
  <c r="B17" i="66"/>
  <c r="E17" i="66" s="1"/>
  <c r="B18" i="66"/>
  <c r="E18" i="66" s="1"/>
  <c r="B19" i="66"/>
  <c r="E19" i="66" s="1"/>
  <c r="B20" i="66"/>
  <c r="E20" i="66" s="1"/>
  <c r="B21" i="66"/>
  <c r="E21" i="66" s="1"/>
  <c r="B22" i="66"/>
  <c r="E22" i="66" s="1"/>
  <c r="B23" i="66"/>
  <c r="E23" i="66" s="1"/>
  <c r="B24" i="66"/>
  <c r="E24" i="66" s="1"/>
  <c r="B25" i="66"/>
  <c r="E25" i="66" s="1"/>
  <c r="B26" i="66"/>
  <c r="E26" i="66" s="1"/>
  <c r="B9" i="66"/>
  <c r="E9" i="66" s="1"/>
  <c r="B7" i="17"/>
  <c r="C7" i="17"/>
  <c r="D7" i="17"/>
  <c r="B8" i="17"/>
  <c r="C8" i="17"/>
  <c r="D8" i="17"/>
  <c r="B9" i="17"/>
  <c r="C9" i="17"/>
  <c r="D9" i="17"/>
  <c r="B12" i="17"/>
  <c r="C12" i="17"/>
  <c r="D12" i="17"/>
  <c r="B13" i="17"/>
  <c r="C13" i="17"/>
  <c r="D13" i="17"/>
  <c r="B14" i="17"/>
  <c r="C14" i="17"/>
  <c r="D14" i="17"/>
  <c r="C6" i="17"/>
  <c r="D6" i="17"/>
  <c r="B6" i="17"/>
  <c r="B8" i="68"/>
  <c r="C8" i="68"/>
  <c r="B9" i="68"/>
  <c r="C9" i="68"/>
  <c r="B10" i="68"/>
  <c r="C10" i="68"/>
  <c r="B11" i="68"/>
  <c r="C11" i="68"/>
  <c r="B12" i="68"/>
  <c r="C12" i="68"/>
  <c r="B13" i="68"/>
  <c r="C13" i="68"/>
  <c r="B14" i="68"/>
  <c r="C14" i="68"/>
  <c r="B15" i="68"/>
  <c r="C15" i="68"/>
  <c r="B16" i="68"/>
  <c r="C16" i="68"/>
  <c r="B17" i="68"/>
  <c r="C17" i="68"/>
  <c r="B18" i="68"/>
  <c r="C18" i="68"/>
  <c r="B19" i="68"/>
  <c r="C19" i="68"/>
  <c r="B20" i="68"/>
  <c r="C20" i="68"/>
  <c r="B21" i="68"/>
  <c r="C21" i="68"/>
  <c r="B22" i="68"/>
  <c r="C22" i="68"/>
  <c r="B23" i="68"/>
  <c r="C23" i="68"/>
  <c r="B24" i="68"/>
  <c r="C24" i="68"/>
  <c r="B25" i="68"/>
  <c r="C25" i="68"/>
  <c r="B26" i="68"/>
  <c r="C26" i="68"/>
  <c r="B27" i="68"/>
  <c r="C27" i="68"/>
  <c r="B28" i="68"/>
  <c r="C28" i="68"/>
  <c r="B29" i="68"/>
  <c r="C29" i="68"/>
  <c r="B30" i="68"/>
  <c r="C30" i="68"/>
  <c r="B31" i="68"/>
  <c r="C31" i="68"/>
  <c r="B32" i="68"/>
  <c r="C32" i="68"/>
  <c r="C7" i="68"/>
  <c r="B7" i="68"/>
  <c r="C6" i="13"/>
  <c r="C7" i="13"/>
  <c r="C8" i="13"/>
  <c r="C9" i="13"/>
  <c r="C10" i="13"/>
  <c r="C11" i="13"/>
  <c r="C12" i="13"/>
  <c r="C13" i="13"/>
  <c r="C14" i="13"/>
  <c r="C15" i="13"/>
  <c r="C16" i="13"/>
  <c r="C17" i="13"/>
  <c r="B7" i="13"/>
  <c r="B8" i="13"/>
  <c r="B9" i="13"/>
  <c r="B10" i="13"/>
  <c r="B11" i="13"/>
  <c r="B12" i="13"/>
  <c r="B13" i="13"/>
  <c r="B14" i="13"/>
  <c r="B15" i="13"/>
  <c r="B16" i="13"/>
  <c r="B17" i="13"/>
  <c r="B6" i="13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6" i="12"/>
  <c r="B7" i="9"/>
  <c r="B8" i="9"/>
  <c r="B9" i="9"/>
  <c r="B10" i="9"/>
  <c r="B11" i="9"/>
  <c r="B12" i="9"/>
  <c r="B6" i="9"/>
  <c r="B6" i="10"/>
  <c r="C6" i="10"/>
  <c r="B7" i="10"/>
  <c r="C7" i="10"/>
  <c r="B8" i="10"/>
  <c r="C8" i="10"/>
  <c r="B9" i="10"/>
  <c r="C9" i="10"/>
  <c r="B10" i="10"/>
  <c r="C10" i="10"/>
  <c r="C5" i="10"/>
  <c r="B5" i="10"/>
  <c r="B6" i="53"/>
  <c r="C6" i="53"/>
  <c r="B7" i="53"/>
  <c r="C7" i="53"/>
  <c r="B8" i="53"/>
  <c r="C8" i="53"/>
  <c r="B9" i="53"/>
  <c r="C9" i="53"/>
  <c r="B10" i="53"/>
  <c r="C10" i="53"/>
  <c r="B11" i="53"/>
  <c r="C11" i="53"/>
  <c r="B12" i="53"/>
  <c r="C12" i="53"/>
  <c r="B13" i="53"/>
  <c r="C13" i="53"/>
  <c r="B14" i="53"/>
  <c r="C14" i="53"/>
  <c r="C5" i="53"/>
  <c r="B5" i="53"/>
  <c r="B6" i="8"/>
  <c r="C6" i="8"/>
  <c r="B7" i="8"/>
  <c r="C7" i="8"/>
  <c r="B8" i="8"/>
  <c r="C8" i="8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B5" i="8"/>
  <c r="C5" i="8"/>
  <c r="B7" i="7"/>
  <c r="C7" i="7"/>
  <c r="D7" i="7"/>
  <c r="B8" i="7"/>
  <c r="C8" i="7"/>
  <c r="D8" i="7"/>
  <c r="B9" i="7"/>
  <c r="C9" i="7"/>
  <c r="D9" i="7"/>
  <c r="B10" i="7"/>
  <c r="C10" i="7"/>
  <c r="D10" i="7"/>
  <c r="B11" i="7"/>
  <c r="C11" i="7"/>
  <c r="D11" i="7"/>
  <c r="B12" i="7"/>
  <c r="C12" i="7"/>
  <c r="D12" i="7"/>
  <c r="B13" i="7"/>
  <c r="C13" i="7"/>
  <c r="D13" i="7"/>
  <c r="B14" i="7"/>
  <c r="C14" i="7"/>
  <c r="D14" i="7"/>
  <c r="B15" i="7"/>
  <c r="C15" i="7"/>
  <c r="D15" i="7"/>
  <c r="B16" i="7"/>
  <c r="C16" i="7"/>
  <c r="D16" i="7"/>
  <c r="B17" i="7"/>
  <c r="C17" i="7"/>
  <c r="D17" i="7"/>
  <c r="B18" i="7"/>
  <c r="C18" i="7"/>
  <c r="D18" i="7"/>
  <c r="B19" i="7"/>
  <c r="C19" i="7"/>
  <c r="D19" i="7"/>
  <c r="B20" i="7"/>
  <c r="C20" i="7"/>
  <c r="D20" i="7"/>
  <c r="B21" i="7"/>
  <c r="C21" i="7"/>
  <c r="D21" i="7"/>
  <c r="B22" i="7"/>
  <c r="C22" i="7"/>
  <c r="D22" i="7"/>
  <c r="B23" i="7"/>
  <c r="C23" i="7"/>
  <c r="D23" i="7"/>
  <c r="B24" i="7"/>
  <c r="C24" i="7"/>
  <c r="D24" i="7"/>
  <c r="B25" i="7"/>
  <c r="C25" i="7"/>
  <c r="D25" i="7"/>
  <c r="B26" i="7"/>
  <c r="C26" i="7"/>
  <c r="D26" i="7"/>
  <c r="C6" i="7"/>
  <c r="D6" i="7"/>
  <c r="B6" i="7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6" i="6"/>
  <c r="B7" i="34" l="1"/>
  <c r="C7" i="34"/>
  <c r="D7" i="34"/>
  <c r="B8" i="34"/>
  <c r="C8" i="34"/>
  <c r="D8" i="34"/>
  <c r="B9" i="34"/>
  <c r="C9" i="34"/>
  <c r="D9" i="34"/>
  <c r="B10" i="34"/>
  <c r="C10" i="34"/>
  <c r="D10" i="34"/>
  <c r="B11" i="34"/>
  <c r="C11" i="34"/>
  <c r="D11" i="34"/>
  <c r="B12" i="34"/>
  <c r="C12" i="34"/>
  <c r="D12" i="34"/>
  <c r="B13" i="34"/>
  <c r="C13" i="34"/>
  <c r="D13" i="34"/>
  <c r="B14" i="34"/>
  <c r="C14" i="34"/>
  <c r="D14" i="34"/>
  <c r="B15" i="34"/>
  <c r="C15" i="34"/>
  <c r="D15" i="34"/>
  <c r="B16" i="34"/>
  <c r="C16" i="34"/>
  <c r="D16" i="34"/>
  <c r="B17" i="34"/>
  <c r="C17" i="34"/>
  <c r="D17" i="34"/>
  <c r="B20" i="34"/>
  <c r="C20" i="34"/>
  <c r="D20" i="34"/>
  <c r="B21" i="34"/>
  <c r="C21" i="34"/>
  <c r="D21" i="34"/>
  <c r="B22" i="34"/>
  <c r="C22" i="34"/>
  <c r="D22" i="34"/>
  <c r="B23" i="34"/>
  <c r="C23" i="34"/>
  <c r="D23" i="34"/>
  <c r="B24" i="34"/>
  <c r="C24" i="34"/>
  <c r="D24" i="34"/>
  <c r="C6" i="34"/>
  <c r="D6" i="34"/>
  <c r="B6" i="34"/>
  <c r="B6" i="11"/>
  <c r="B7" i="11"/>
  <c r="B8" i="11"/>
  <c r="B9" i="11"/>
  <c r="B10" i="11"/>
  <c r="B11" i="11"/>
  <c r="B12" i="11"/>
  <c r="B13" i="11"/>
  <c r="B14" i="11"/>
  <c r="B15" i="11"/>
  <c r="B16" i="11"/>
  <c r="B5" i="11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" i="3"/>
  <c r="B5" i="14"/>
  <c r="B6" i="14"/>
  <c r="B7" i="14"/>
  <c r="B4" i="14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6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5" i="1"/>
</calcChain>
</file>

<file path=xl/sharedStrings.xml><?xml version="1.0" encoding="utf-8"?>
<sst xmlns="http://schemas.openxmlformats.org/spreadsheetml/2006/main" count="1577" uniqueCount="987">
  <si>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</si>
  <si>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</si>
  <si>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</si>
  <si>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</si>
  <si>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</si>
  <si>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</si>
  <si>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</si>
  <si>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</si>
  <si>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</si>
  <si>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</si>
  <si>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</si>
  <si>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</si>
  <si>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</si>
  <si>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</si>
  <si>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Renteindtægter</t>
  </si>
  <si>
    <t>Renteudgifter</t>
  </si>
  <si>
    <t>Netto renteindtægter</t>
  </si>
  <si>
    <t>Udbytte af aktier mv.</t>
  </si>
  <si>
    <t>Gebyrer og provisionsindtægter</t>
  </si>
  <si>
    <t>Afgivne gebyrer og provisionsudgifter</t>
  </si>
  <si>
    <t>Netto rente- og gebyrindtægter</t>
  </si>
  <si>
    <t>Kursreguleringer</t>
  </si>
  <si>
    <t>Andre driftsindtægter</t>
  </si>
  <si>
    <t>Udgifter til personale og administration</t>
  </si>
  <si>
    <t>Af- og nedskrivninger på immaterielle og materielle aktiver</t>
  </si>
  <si>
    <t>Andre driftsudgifter</t>
  </si>
  <si>
    <t>Nedskrivninger på udlån og tilgodehavender mv.</t>
  </si>
  <si>
    <t>Resultat af kapitalandele i associerede og tilknyttede virksomheder</t>
  </si>
  <si>
    <t>Resultat af aktiviteter under afvikling</t>
  </si>
  <si>
    <t>Resultat før skat</t>
  </si>
  <si>
    <t>Skat</t>
  </si>
  <si>
    <t>Gruppenavn</t>
  </si>
  <si>
    <t>Rind</t>
  </si>
  <si>
    <t>Rudg</t>
  </si>
  <si>
    <t>UdAk</t>
  </si>
  <si>
    <t>Kreg</t>
  </si>
  <si>
    <t>ImMa</t>
  </si>
  <si>
    <t>RY</t>
  </si>
  <si>
    <t>Balanceoplysninger</t>
  </si>
  <si>
    <t>15.</t>
  </si>
  <si>
    <t>16.</t>
  </si>
  <si>
    <t>17.</t>
  </si>
  <si>
    <t>18.</t>
  </si>
  <si>
    <t>19.</t>
  </si>
  <si>
    <t>Aktiver</t>
  </si>
  <si>
    <t>Kassebeholdning og anfordringstilgodehavender hos centralbanker</t>
  </si>
  <si>
    <t>Gældsbeviser, der kan refinansieres i centralbanker</t>
  </si>
  <si>
    <t>Tilgodehavender hos kreditinstitutter og centralbanker</t>
  </si>
  <si>
    <t>Udlån og andre tilgodehavender til dagsværdi</t>
  </si>
  <si>
    <t>Udlån og andre tilgodehavender til amortiseret kostpris</t>
  </si>
  <si>
    <t>Obligationer til dagsværdi</t>
  </si>
  <si>
    <t>Obligationer til amortiseret kostpris</t>
  </si>
  <si>
    <t>Aktier mv.</t>
  </si>
  <si>
    <t>Kapitalandele i associerede virksomheder</t>
  </si>
  <si>
    <t>Kapitalandele i tilknyttede virksomheder</t>
  </si>
  <si>
    <t>Aktiver tilknyttet puljeordninger</t>
  </si>
  <si>
    <t>Immaterielle aktiver</t>
  </si>
  <si>
    <t>Grunde og bygninger i alt</t>
  </si>
  <si>
    <t>Investeringsejendomme</t>
  </si>
  <si>
    <t>Domicilejendomme</t>
  </si>
  <si>
    <t>Øvrige materielle aktiver</t>
  </si>
  <si>
    <t>Aktuelle skatteaktiver</t>
  </si>
  <si>
    <t>Udskudte skatteaktiver</t>
  </si>
  <si>
    <t>Aktiver i midlertidig besiddelse</t>
  </si>
  <si>
    <t>Andre aktiver</t>
  </si>
  <si>
    <t>Periodeafgrænsningsposter</t>
  </si>
  <si>
    <t>Aktiver i alt</t>
  </si>
  <si>
    <t>Passiver</t>
  </si>
  <si>
    <t>Gæld</t>
  </si>
  <si>
    <t>Gæld til kreditinstitutter og centralbanker</t>
  </si>
  <si>
    <t>Indlån og anden gæld</t>
  </si>
  <si>
    <t>Indlån i puljeordninger</t>
  </si>
  <si>
    <t>Udstedte obligationer til dagsværdi</t>
  </si>
  <si>
    <t>Udstedte obligationer til amortiseret kostpris</t>
  </si>
  <si>
    <t>Øvrige ikke-afledte finansielle forpligtelser til dagsværdi</t>
  </si>
  <si>
    <t>Aktuelle skatteforpligtelser</t>
  </si>
  <si>
    <t>Midlertidigt overtagne forpligtelser</t>
  </si>
  <si>
    <t>Andre passiver</t>
  </si>
  <si>
    <t>Gæld i alt</t>
  </si>
  <si>
    <t>Hensatte forpligtelser</t>
  </si>
  <si>
    <t>Hensættelser til pensioner og lignende forpligtelser</t>
  </si>
  <si>
    <t>Hensættelser til udskudt skat</t>
  </si>
  <si>
    <t>Tilbagebetalingspligtige reserver i ældre serier</t>
  </si>
  <si>
    <t>Hensættelser til tab på garantier</t>
  </si>
  <si>
    <t>Andre hensatte forpligtelser</t>
  </si>
  <si>
    <t>Hensatte forpligtelser i alt</t>
  </si>
  <si>
    <t>Efterstillede kapitalindskud</t>
  </si>
  <si>
    <t>Egenkapital</t>
  </si>
  <si>
    <t>Aktiekapital/andelskapital/garantikapital</t>
  </si>
  <si>
    <t>Overkurs ved emission</t>
  </si>
  <si>
    <t>Akkumulerede værdiændringer</t>
  </si>
  <si>
    <t>Opskrivningshenlæggelser</t>
  </si>
  <si>
    <t>Akkumuleret valutakursregulering af udenlandske enheder</t>
  </si>
  <si>
    <t>Akkumuleret værdiregulering af sikringsinstrumenter ved sikring af betalingsstrømme</t>
  </si>
  <si>
    <t>Akkumuleret værdiregulering, der følger af omvurdering af hold til udløb aktiver til dagsværdi</t>
  </si>
  <si>
    <t>Øvrige værdireguleringer</t>
  </si>
  <si>
    <t>Andre reserver</t>
  </si>
  <si>
    <t>Vedtægtsmæssige reserver</t>
  </si>
  <si>
    <t>Reserver i serier</t>
  </si>
  <si>
    <t>Øvrige reserver</t>
  </si>
  <si>
    <t>Overført overskud eller underskud</t>
  </si>
  <si>
    <t>Egenkapital i alt</t>
  </si>
  <si>
    <t>Passiver i alt</t>
  </si>
  <si>
    <t>20.</t>
  </si>
  <si>
    <t>21.</t>
  </si>
  <si>
    <t>Gb</t>
  </si>
  <si>
    <t>ObD</t>
  </si>
  <si>
    <t>Iejd</t>
  </si>
  <si>
    <t>Dejd</t>
  </si>
  <si>
    <t>GKC</t>
  </si>
  <si>
    <t>Lovpligtige reserver</t>
  </si>
  <si>
    <t>TotEK</t>
  </si>
  <si>
    <t>Aktie-/andels-/garantikapital primo</t>
  </si>
  <si>
    <t>Ny indbetalt aktie-/andels-/garantikapital</t>
  </si>
  <si>
    <t>Udvidelse ved fondsaktier</t>
  </si>
  <si>
    <t>Udvidelse ved fusion</t>
  </si>
  <si>
    <t>Udgået ved nedskrivning af aktiekapital/andelskapital/tilbagebetaling af garantikapital</t>
  </si>
  <si>
    <t>Aktie-/andels-/garantikapital ultimo</t>
  </si>
  <si>
    <t>Overkurs ved emission primo</t>
  </si>
  <si>
    <t>Ændring i regnskabspraksis og væsentlige fejl</t>
  </si>
  <si>
    <t>Tilgang ved emission</t>
  </si>
  <si>
    <t>Tilgang ved fusion</t>
  </si>
  <si>
    <t>Overført til overskudsfordeling</t>
  </si>
  <si>
    <t>Anden afgang</t>
  </si>
  <si>
    <t>Overkurs ved emission ultimo</t>
  </si>
  <si>
    <t>Akkumulerede værdiændringer primo</t>
  </si>
  <si>
    <t>Tilgang ved omvurdering</t>
  </si>
  <si>
    <t>Anden tilgang</t>
  </si>
  <si>
    <t>Overført til resultatopgørelsen ved realisation</t>
  </si>
  <si>
    <t>Tilbageføring af tidligere års opskrivninger</t>
  </si>
  <si>
    <t>Akkumulerede værdiændringer ultimo</t>
  </si>
  <si>
    <t>Andre reserver primo</t>
  </si>
  <si>
    <t>Henlagt af det til disposition værende beløb</t>
  </si>
  <si>
    <t>Tilgang ved salg af egne kapitalandele</t>
  </si>
  <si>
    <t>Afgang ved køb af egne kapitalandele</t>
  </si>
  <si>
    <t>Andre reserver ultimo</t>
  </si>
  <si>
    <t>Overført overskud eller underskud primo</t>
  </si>
  <si>
    <t>Årets overskud eller underskud</t>
  </si>
  <si>
    <t>Udbetalt udbytte</t>
  </si>
  <si>
    <t>Heraf foreslået udbytte</t>
  </si>
  <si>
    <t>Heraf foreslået anvendt til andre formål</t>
  </si>
  <si>
    <t>aagP</t>
  </si>
  <si>
    <t>NyK</t>
  </si>
  <si>
    <t>UdFo</t>
  </si>
  <si>
    <t>UdFu</t>
  </si>
  <si>
    <t>UdNed</t>
  </si>
  <si>
    <t>aagU</t>
  </si>
  <si>
    <t>OEP</t>
  </si>
  <si>
    <t>OEU</t>
  </si>
  <si>
    <t>OErv</t>
  </si>
  <si>
    <t>OEE</t>
  </si>
  <si>
    <t>OEF</t>
  </si>
  <si>
    <t>OEOs</t>
  </si>
  <si>
    <t>OEX</t>
  </si>
  <si>
    <t>AVP</t>
  </si>
  <si>
    <t>AVU</t>
  </si>
  <si>
    <t>AVrg</t>
  </si>
  <si>
    <t>AVE</t>
  </si>
  <si>
    <t>AVF</t>
  </si>
  <si>
    <t>AVT</t>
  </si>
  <si>
    <t>AVrr</t>
  </si>
  <si>
    <t>AVTb</t>
  </si>
  <si>
    <t>AVX</t>
  </si>
  <si>
    <t>TotIO</t>
  </si>
  <si>
    <t>ARP</t>
  </si>
  <si>
    <t>ARU</t>
  </si>
  <si>
    <t>ARrv</t>
  </si>
  <si>
    <t>ARDB</t>
  </si>
  <si>
    <t>ARF</t>
  </si>
  <si>
    <t>AREK</t>
  </si>
  <si>
    <t>ART</t>
  </si>
  <si>
    <t>ARX</t>
  </si>
  <si>
    <t>ARKK</t>
  </si>
  <si>
    <t>OUP</t>
  </si>
  <si>
    <t>OUrv</t>
  </si>
  <si>
    <t>OUY</t>
  </si>
  <si>
    <t>OUF</t>
  </si>
  <si>
    <t>OUEK</t>
  </si>
  <si>
    <t>OUUU</t>
  </si>
  <si>
    <t>OUX</t>
  </si>
  <si>
    <t>OUOU</t>
  </si>
  <si>
    <t>FUd</t>
  </si>
  <si>
    <t>Fx</t>
  </si>
  <si>
    <t>Udlån og andre tilgodehavender</t>
  </si>
  <si>
    <t>Bidrag</t>
  </si>
  <si>
    <t>Obligationer</t>
  </si>
  <si>
    <t>Afledte finansielle instrumenter i alt</t>
  </si>
  <si>
    <t>Øvrige renteindtægter</t>
  </si>
  <si>
    <t>I alt renteindtægter</t>
  </si>
  <si>
    <t>Kreditinstitutter og centralbanker</t>
  </si>
  <si>
    <t>Udstedte obligationer</t>
  </si>
  <si>
    <t>Udbetalte reservefondsandele</t>
  </si>
  <si>
    <t>Garantikapital</t>
  </si>
  <si>
    <t>Øvrige renteudgifter</t>
  </si>
  <si>
    <t>I alt renteudgifter</t>
  </si>
  <si>
    <t>Realkreditudlån</t>
  </si>
  <si>
    <t>Andre udlån og tilgodehavender til dagsværdi</t>
  </si>
  <si>
    <t>Valuta</t>
  </si>
  <si>
    <t>Valuta-, rente-, aktie-, råvare- og andre kontrakter samt afledte finansielle instrumenter</t>
  </si>
  <si>
    <t>Øvrige aktiver</t>
  </si>
  <si>
    <t>Øvrige forpligtelser</t>
  </si>
  <si>
    <t>I alt kursreguleringer</t>
  </si>
  <si>
    <t>Lønninger og vederlag til bestyrelse, direktion og repræsentantskab</t>
  </si>
  <si>
    <t>Direktion</t>
  </si>
  <si>
    <t>Bestyrelse</t>
  </si>
  <si>
    <t>Styrelsesråd/repræsentantskab/lokalråd</t>
  </si>
  <si>
    <t>I alt</t>
  </si>
  <si>
    <t>Lønninger</t>
  </si>
  <si>
    <t>Pensioner</t>
  </si>
  <si>
    <t>Udgifter til social sikring</t>
  </si>
  <si>
    <t>Øvrige administrationsudgifter</t>
  </si>
  <si>
    <t>I alt udgifter til personale og administration</t>
  </si>
  <si>
    <t>Resultat af kapitalandele i tilknyttede virksomheder</t>
  </si>
  <si>
    <t>Resultat af kapitalandele i associerede virksomheder mv.</t>
  </si>
  <si>
    <t>I alt resultat af kapitalandele i associerede og tilknyttede virksomheder</t>
  </si>
  <si>
    <t>Beregnet skat af årets indkomst</t>
  </si>
  <si>
    <t>Udskudt skat</t>
  </si>
  <si>
    <t>Efterregulering af tidligere års beregnet skat</t>
  </si>
  <si>
    <t>Skat på nedskrivningskonto</t>
  </si>
  <si>
    <t>I alt skat</t>
  </si>
  <si>
    <t>RIkc</t>
  </si>
  <si>
    <t>RIut</t>
  </si>
  <si>
    <t>RIb</t>
  </si>
  <si>
    <t>RIo</t>
  </si>
  <si>
    <t>Hak</t>
  </si>
  <si>
    <t>HTot</t>
  </si>
  <si>
    <t>RITot</t>
  </si>
  <si>
    <t>KTkc</t>
  </si>
  <si>
    <t>KTut</t>
  </si>
  <si>
    <t>RUkc</t>
  </si>
  <si>
    <t>RUig</t>
  </si>
  <si>
    <t>RUuo</t>
  </si>
  <si>
    <t>RUek</t>
  </si>
  <si>
    <t>RUur</t>
  </si>
  <si>
    <t>RUg</t>
  </si>
  <si>
    <t>RUx</t>
  </si>
  <si>
    <t>RUTot</t>
  </si>
  <si>
    <t>STkc</t>
  </si>
  <si>
    <t>STig</t>
  </si>
  <si>
    <t>Hvk</t>
  </si>
  <si>
    <t>Hrk</t>
  </si>
  <si>
    <t>Hrek</t>
  </si>
  <si>
    <t>Hank</t>
  </si>
  <si>
    <t>Hxr</t>
  </si>
  <si>
    <t>KUr</t>
  </si>
  <si>
    <t>KUut</t>
  </si>
  <si>
    <t>KUo</t>
  </si>
  <si>
    <t>KUak</t>
  </si>
  <si>
    <t>KUi</t>
  </si>
  <si>
    <t>KUv</t>
  </si>
  <si>
    <t>KUfi</t>
  </si>
  <si>
    <t>KUatp</t>
  </si>
  <si>
    <t>KUip</t>
  </si>
  <si>
    <t>KUxa</t>
  </si>
  <si>
    <t>KUuo</t>
  </si>
  <si>
    <t>KUxp</t>
  </si>
  <si>
    <t>KUTot</t>
  </si>
  <si>
    <t>UPAd</t>
  </si>
  <si>
    <t>UPAb</t>
  </si>
  <si>
    <t>UPAsrl</t>
  </si>
  <si>
    <t>UPATot</t>
  </si>
  <si>
    <t>UPAl</t>
  </si>
  <si>
    <t>UPAp</t>
  </si>
  <si>
    <t>UPAuss</t>
  </si>
  <si>
    <t>UPAX</t>
  </si>
  <si>
    <t>UPATotD</t>
  </si>
  <si>
    <t>UPATotpa</t>
  </si>
  <si>
    <t>RKVa</t>
  </si>
  <si>
    <t>RKVt</t>
  </si>
  <si>
    <t>RKVTot</t>
  </si>
  <si>
    <t>SKb</t>
  </si>
  <si>
    <t>SKu</t>
  </si>
  <si>
    <t>SKe</t>
  </si>
  <si>
    <t>SKn</t>
  </si>
  <si>
    <t>Tilgodehavender på opsigelse hos centralbanker</t>
  </si>
  <si>
    <t>Tilgodehavender hos kreditinstitutter</t>
  </si>
  <si>
    <t>I alt tilgodehavender hos kreditinstitutter og centralbanker</t>
  </si>
  <si>
    <t>Udlån</t>
  </si>
  <si>
    <t>Realkreditudlån nominel værdi</t>
  </si>
  <si>
    <t>Regulering for renterisiko mv.</t>
  </si>
  <si>
    <t>Regulering for kreditrisiko</t>
  </si>
  <si>
    <t>Realkreditudlån - dagsværdi i alt</t>
  </si>
  <si>
    <t>Restancer og udlæg</t>
  </si>
  <si>
    <t>Øvrige udlån</t>
  </si>
  <si>
    <t>Udlån i alt</t>
  </si>
  <si>
    <t>Restance før nedskrivning</t>
  </si>
  <si>
    <t>Udlæg før nedskrivning</t>
  </si>
  <si>
    <t>Nedskrivninger på restancer og udlæg</t>
  </si>
  <si>
    <t>Restancer og udlæg i alt</t>
  </si>
  <si>
    <t>Aktier/investeringsforeningsbeviser noteret på Nasdaq OMX Copenhagen A/S</t>
  </si>
  <si>
    <t>Aktier/investeringsforeningsbeviser noteret på andre børser</t>
  </si>
  <si>
    <t>Unoterede aktier optaget til dagsværdi</t>
  </si>
  <si>
    <t>Unoterede aktier mv. optaget til kostpris</t>
  </si>
  <si>
    <t>Øvrige aktier</t>
  </si>
  <si>
    <t>Aktier mv. i alt</t>
  </si>
  <si>
    <t>Egne realkreditobligationer</t>
  </si>
  <si>
    <t>Andre realkreditobligationer</t>
  </si>
  <si>
    <t>Statsobligationer</t>
  </si>
  <si>
    <t>Øvrige obligationer</t>
  </si>
  <si>
    <t>Obligationer i alt</t>
  </si>
  <si>
    <t>Egne realkreditobligationer modregnet i udstedte obligationer</t>
  </si>
  <si>
    <t>TOC</t>
  </si>
  <si>
    <t>TK</t>
  </si>
  <si>
    <t>TKCTot</t>
  </si>
  <si>
    <t>UdRNV</t>
  </si>
  <si>
    <t>UdReR</t>
  </si>
  <si>
    <t>UdReKr</t>
  </si>
  <si>
    <t>UdRD</t>
  </si>
  <si>
    <t>UdReU</t>
  </si>
  <si>
    <t>UdXU</t>
  </si>
  <si>
    <t>UdTot</t>
  </si>
  <si>
    <t>RURN</t>
  </si>
  <si>
    <t>RUUN</t>
  </si>
  <si>
    <t>RUNRU</t>
  </si>
  <si>
    <t>ObAK</t>
  </si>
  <si>
    <t>ObKD</t>
  </si>
  <si>
    <t>ObTot</t>
  </si>
  <si>
    <t>ODERe</t>
  </si>
  <si>
    <t>ODXRe</t>
  </si>
  <si>
    <t>ODSt</t>
  </si>
  <si>
    <t>ODX</t>
  </si>
  <si>
    <t>ODTot</t>
  </si>
  <si>
    <t>ODEReM</t>
  </si>
  <si>
    <t>ODTotM</t>
  </si>
  <si>
    <t>AkOMX</t>
  </si>
  <si>
    <t>AkXB</t>
  </si>
  <si>
    <t>AkUD</t>
  </si>
  <si>
    <t>AkUK</t>
  </si>
  <si>
    <t>AkX</t>
  </si>
  <si>
    <t>AkTot</t>
  </si>
  <si>
    <t>Kapitalandele i tilknyttede og associerede virksomheder</t>
  </si>
  <si>
    <t>Valutakursregulering</t>
  </si>
  <si>
    <t>Tilgang</t>
  </si>
  <si>
    <t>Afgang</t>
  </si>
  <si>
    <t>Samlet anskaffelsespris ultimo</t>
  </si>
  <si>
    <t>Samlet anskaffelsespris primo</t>
  </si>
  <si>
    <t>Op- og nedskrivninger primo</t>
  </si>
  <si>
    <t>Resultat</t>
  </si>
  <si>
    <t>Udbytte</t>
  </si>
  <si>
    <t>Forskelsværdi ved anskaffelse</t>
  </si>
  <si>
    <t>Andre kapitalbevægelser</t>
  </si>
  <si>
    <t>Årets op- og nedskrivninger</t>
  </si>
  <si>
    <t>Tilbageførte op- og nedskrivninger</t>
  </si>
  <si>
    <t>Op- og nedskrivninger ultimo</t>
  </si>
  <si>
    <t>Kapitalandele i modervirksomheder</t>
  </si>
  <si>
    <t>Bogført værdi primo</t>
  </si>
  <si>
    <t>heraf kreditinstitutter</t>
  </si>
  <si>
    <t>Efterstillede tilgodehavender</t>
  </si>
  <si>
    <t>Tilknyttede virksomheder 
1.000 kr</t>
  </si>
  <si>
    <t>Associerede virksomheder 
1.000 kr.</t>
  </si>
  <si>
    <t>Andre virksomheder 
1.000 kr.</t>
  </si>
  <si>
    <t>ONP</t>
  </si>
  <si>
    <t>ONVr</t>
  </si>
  <si>
    <t>ONU</t>
  </si>
  <si>
    <t>ONUd</t>
  </si>
  <si>
    <t>ONfa</t>
  </si>
  <si>
    <t>SAP</t>
  </si>
  <si>
    <t>SAPv</t>
  </si>
  <si>
    <t>SAPt</t>
  </si>
  <si>
    <t>SAPa</t>
  </si>
  <si>
    <t>ONr</t>
  </si>
  <si>
    <t>ONak</t>
  </si>
  <si>
    <t>ONyon</t>
  </si>
  <si>
    <t>ONton</t>
  </si>
  <si>
    <t>SAU</t>
  </si>
  <si>
    <t>KiM</t>
  </si>
  <si>
    <t>BBU</t>
  </si>
  <si>
    <t>hKre</t>
  </si>
  <si>
    <t>BVP</t>
  </si>
  <si>
    <t>EfTgh</t>
  </si>
  <si>
    <t>TV</t>
  </si>
  <si>
    <t>AV</t>
  </si>
  <si>
    <t>XV</t>
  </si>
  <si>
    <t>Grunde og bygninger</t>
  </si>
  <si>
    <t>Goodwill 
1.000 kr.</t>
  </si>
  <si>
    <t>Øvrige immaterielle aktiver 
1.000 kr.</t>
  </si>
  <si>
    <t>Investerings-
ejendomme 
1.000 kr.</t>
  </si>
  <si>
    <t>Domicil-
ejendomme 
1.000 kr.</t>
  </si>
  <si>
    <t>SAV</t>
  </si>
  <si>
    <t>SAT</t>
  </si>
  <si>
    <t>SAA</t>
  </si>
  <si>
    <t>ANP</t>
  </si>
  <si>
    <t>ANV</t>
  </si>
  <si>
    <t>ANA</t>
  </si>
  <si>
    <t>ANN</t>
  </si>
  <si>
    <t>ANTA</t>
  </si>
  <si>
    <t>ANTN</t>
  </si>
  <si>
    <t>ANU</t>
  </si>
  <si>
    <t>BehU</t>
  </si>
  <si>
    <t>GBP</t>
  </si>
  <si>
    <t>GBV</t>
  </si>
  <si>
    <t>GBT</t>
  </si>
  <si>
    <t>GBA</t>
  </si>
  <si>
    <t>GBAfs</t>
  </si>
  <si>
    <t>GBS</t>
  </si>
  <si>
    <t>GBN</t>
  </si>
  <si>
    <t>GBX</t>
  </si>
  <si>
    <t>GBR</t>
  </si>
  <si>
    <t>GBU</t>
  </si>
  <si>
    <t>XIA</t>
  </si>
  <si>
    <t>Gæld til centralbanker</t>
  </si>
  <si>
    <t>Gæld til kreditinstitutter</t>
  </si>
  <si>
    <t>Gæld til kreditinstitutter og centralbanker i alt</t>
  </si>
  <si>
    <t>GC</t>
  </si>
  <si>
    <t>GK</t>
  </si>
  <si>
    <t>KCTot</t>
  </si>
  <si>
    <t>Andre værdipapirer 1.000 kr.</t>
  </si>
  <si>
    <t>Realkredit-
obligationer 
1.000 kr.</t>
  </si>
  <si>
    <t>Realkreditobligationer henholdsvis andre værdipapirer - nominel værdi</t>
  </si>
  <si>
    <t>Regulering til dagsværdi</t>
  </si>
  <si>
    <t>Egne realkreditobligationer henholdsvis andre værdipapirer overført fra obligationer</t>
  </si>
  <si>
    <t>Realkreditobligationer henholdsvis andre værdipapirer i alt</t>
  </si>
  <si>
    <t>Heraf præemitteret</t>
  </si>
  <si>
    <t>Udtrukket til førstkommende kreditortermin</t>
  </si>
  <si>
    <t>Værdiændring af forpligtelser (egen kreditrisiko)</t>
  </si>
  <si>
    <t>UOn</t>
  </si>
  <si>
    <t>UOd</t>
  </si>
  <si>
    <t>UOe</t>
  </si>
  <si>
    <t>UOTot</t>
  </si>
  <si>
    <t>UOp</t>
  </si>
  <si>
    <t>UOu</t>
  </si>
  <si>
    <t>VFa</t>
  </si>
  <si>
    <t>RO</t>
  </si>
  <si>
    <t>Eventualforpligtelser</t>
  </si>
  <si>
    <t>1.2.</t>
  </si>
  <si>
    <t>1.1.</t>
  </si>
  <si>
    <t>1.3.</t>
  </si>
  <si>
    <t>1.4.</t>
  </si>
  <si>
    <t>Finansgarantier</t>
  </si>
  <si>
    <t>Tabsgarantier for realkreditudlån</t>
  </si>
  <si>
    <t>Tingslysnings- og konverteringsgarantier</t>
  </si>
  <si>
    <t>Øvrige eventualforpligtelser</t>
  </si>
  <si>
    <t>Andre forpligtende aftaler</t>
  </si>
  <si>
    <t>2.1.</t>
  </si>
  <si>
    <t>2.2.</t>
  </si>
  <si>
    <t>2.3.</t>
  </si>
  <si>
    <t>Uigenkaldelige kredittilsagn</t>
  </si>
  <si>
    <t>Uægte salgs- og tilbagekøbsforretninger</t>
  </si>
  <si>
    <t>Øvrige</t>
  </si>
  <si>
    <t>EvFg</t>
  </si>
  <si>
    <t>EvTR</t>
  </si>
  <si>
    <t>EvTK</t>
  </si>
  <si>
    <t>EvX</t>
  </si>
  <si>
    <t>EvTot</t>
  </si>
  <si>
    <t>XFAuk</t>
  </si>
  <si>
    <t>XFAust</t>
  </si>
  <si>
    <t>XFAX</t>
  </si>
  <si>
    <t>XFATot</t>
  </si>
  <si>
    <t>Tilgodehavender hos kreditinstitutter og centralbanker i alt</t>
  </si>
  <si>
    <t>Heraf</t>
  </si>
  <si>
    <t>Tilgodehavender hos centralbanker</t>
  </si>
  <si>
    <t>STKT</t>
  </si>
  <si>
    <t>Tkc</t>
  </si>
  <si>
    <t>Tk</t>
  </si>
  <si>
    <t>Tc</t>
  </si>
  <si>
    <t>Gk</t>
  </si>
  <si>
    <t>Gc</t>
  </si>
  <si>
    <t>Ixg</t>
  </si>
  <si>
    <t>Ak</t>
  </si>
  <si>
    <t>Kav</t>
  </si>
  <si>
    <t>Ktv</t>
  </si>
  <si>
    <t>Xma</t>
  </si>
  <si>
    <t>Oa</t>
  </si>
  <si>
    <t>Od</t>
  </si>
  <si>
    <t>Gkc</t>
  </si>
  <si>
    <t>Uta</t>
  </si>
  <si>
    <t>Utd</t>
  </si>
  <si>
    <t>Aktivpost</t>
  </si>
  <si>
    <t>Aktivposter i alt</t>
  </si>
  <si>
    <t>Passivpost</t>
  </si>
  <si>
    <t>Passivposter i alt</t>
  </si>
  <si>
    <t>Atkc</t>
  </si>
  <si>
    <t>Autd</t>
  </si>
  <si>
    <t>Auta</t>
  </si>
  <si>
    <t>Aod</t>
  </si>
  <si>
    <t>Aoa</t>
  </si>
  <si>
    <t>ATot</t>
  </si>
  <si>
    <t>Pgkc</t>
  </si>
  <si>
    <t>Pig</t>
  </si>
  <si>
    <t>Puo</t>
  </si>
  <si>
    <t>PTot</t>
  </si>
  <si>
    <t>Solvensprocent</t>
  </si>
  <si>
    <t>Sp</t>
  </si>
  <si>
    <t>Den samlede risikoeksponering</t>
  </si>
  <si>
    <t>Kapitalgrundlag</t>
  </si>
  <si>
    <t>RiTot</t>
  </si>
  <si>
    <t>Kg</t>
  </si>
  <si>
    <t>Ind</t>
  </si>
  <si>
    <t>Antal kreditinstitutafdelinger primo regnskabsåret</t>
  </si>
  <si>
    <t>Nyetablerede i regnskabsåret</t>
  </si>
  <si>
    <t>Nedlagte i regnskabsåret</t>
  </si>
  <si>
    <t>Antal kreditinstitutafdelinger ultimo regnskabsåret</t>
  </si>
  <si>
    <t>Det gennemsnitlige antal heltidsbeskæftigede i regnskabsåret</t>
  </si>
  <si>
    <t>Antal beskæftigede med kreditinsitutvirksomhed</t>
  </si>
  <si>
    <t>KrP</t>
  </si>
  <si>
    <t>Ny</t>
  </si>
  <si>
    <t>Ned</t>
  </si>
  <si>
    <t>KrU</t>
  </si>
  <si>
    <t>Udl</t>
  </si>
  <si>
    <t>Struktur og beskæftigelse</t>
  </si>
  <si>
    <t>Akkumulerede nedskrivninger/hensættelser primo på udlån og garantidebitorer</t>
  </si>
  <si>
    <t>Periodens resultat</t>
  </si>
  <si>
    <t>Bevægelser i året</t>
  </si>
  <si>
    <t>Andre bevægelser</t>
  </si>
  <si>
    <t>Værdiregulering af overtagne aktiver</t>
  </si>
  <si>
    <t>Endelig tabt (afskrevet) tidligere individuelt nedskrevet/hensat</t>
  </si>
  <si>
    <t>Summen af udlån og garantidebitorer, hvorpå der er foretaget individuelle nedskrivninger/hensættelser 
(opgjort før nedskrivninger/hensættelser)</t>
  </si>
  <si>
    <t>Nedskrivninger/hensættelser i periodens løb</t>
  </si>
  <si>
    <t>Tilbageførsel af nedskrivninger/hensættelser foretaget i tidligere regnskabsår hvor der ikke længere er 
objektiv indikation på værdiforringelse eller værdiforringelsen er reduceret</t>
  </si>
  <si>
    <t>Nedskrivninger/hensættelser på tilgodehavender hos kreditinstitutter og andre poster med kreditrisiko</t>
  </si>
  <si>
    <t>Akkumulerede nedskrivninger/hensættelser primo</t>
  </si>
  <si>
    <t>Endelig tabt (afskrevet)</t>
  </si>
  <si>
    <t>Endeligt tabt (afskrevet)</t>
  </si>
  <si>
    <t>Indgået på tidligere afskrevne fordringer</t>
  </si>
  <si>
    <t>Tilbageførsel af nedskrivninger/hensættelser foretaget i tidligere regnskabsår hvor der ikke længere 
er objektiv indikation på værdiforringelse eller værdiforringelsen er reduceret</t>
  </si>
  <si>
    <t>Summen af tilgodehavende hos kreditinstitutter og andre poster med kreditrisiko, 
hvorpå der er foretaget nedskrivninger/hensættelser</t>
  </si>
  <si>
    <t>KrAkP</t>
  </si>
  <si>
    <t>KrVkr</t>
  </si>
  <si>
    <t>KrNh</t>
  </si>
  <si>
    <t>KrT</t>
  </si>
  <si>
    <t>KrX</t>
  </si>
  <si>
    <t>KrVre</t>
  </si>
  <si>
    <t>KrEt</t>
  </si>
  <si>
    <t>KrAkU</t>
  </si>
  <si>
    <t>KrSu</t>
  </si>
  <si>
    <t>EtIn</t>
  </si>
  <si>
    <t>EtAfF</t>
  </si>
  <si>
    <t>UY</t>
  </si>
  <si>
    <t>GY</t>
  </si>
  <si>
    <t>Tilgang år til dato</t>
  </si>
  <si>
    <t>Valutakursregulering år til dato</t>
  </si>
  <si>
    <t>Afgang år til dato</t>
  </si>
  <si>
    <t>Periodens afskrivninger år til dato</t>
  </si>
  <si>
    <t>Periodens nedskrivninger år til dato</t>
  </si>
  <si>
    <t>Tilbageførte afskrivninger år til dato</t>
  </si>
  <si>
    <t>Tilbageførte nedskrivninger år til dato</t>
  </si>
  <si>
    <t>Tilgang, herunder forbedringer år til dato</t>
  </si>
  <si>
    <t>Afgang i periodens løb år til dato</t>
  </si>
  <si>
    <t>Afskrivning år til dato</t>
  </si>
  <si>
    <t>Stigninger i omvurderet værdi år til dato</t>
  </si>
  <si>
    <t>Nedskrivninger ved omvurdering år til dato</t>
  </si>
  <si>
    <t>Periodens regulering til dagsværdi år til dato</t>
  </si>
  <si>
    <t>Andre ændringer år til dato</t>
  </si>
  <si>
    <t>Beløb år til dato</t>
  </si>
  <si>
    <t>5.1</t>
  </si>
  <si>
    <t>5.2</t>
  </si>
  <si>
    <t>5.3</t>
  </si>
  <si>
    <t>5.4</t>
  </si>
  <si>
    <t>2.1</t>
  </si>
  <si>
    <t>2.2</t>
  </si>
  <si>
    <t>2.3</t>
  </si>
  <si>
    <t>2.4</t>
  </si>
  <si>
    <t>2.5</t>
  </si>
  <si>
    <t>3.1</t>
  </si>
  <si>
    <t>3.2</t>
  </si>
  <si>
    <t>4.1</t>
  </si>
  <si>
    <t>4.2</t>
  </si>
  <si>
    <t>1.1</t>
  </si>
  <si>
    <t>1.2</t>
  </si>
  <si>
    <t>1.3</t>
  </si>
  <si>
    <t>1.4</t>
  </si>
  <si>
    <t>1.5</t>
  </si>
  <si>
    <t>1.6</t>
  </si>
  <si>
    <t>Nedskrivninger
ultimo året
1.000 kr.</t>
  </si>
  <si>
    <t>Endelig tabt
(afskrevet)
i året
1.000 kr.</t>
  </si>
  <si>
    <t>11.1</t>
  </si>
  <si>
    <t>Ejerboliger</t>
  </si>
  <si>
    <t>Fritidshuse</t>
  </si>
  <si>
    <t>Støttet byggeri til beboelse</t>
  </si>
  <si>
    <t>Andelsboliger</t>
  </si>
  <si>
    <t>Private beboelsesejendomme til udlejning</t>
  </si>
  <si>
    <t>Industri- og håndværksejendomme</t>
  </si>
  <si>
    <t>Kontor- og forretningsejendomme</t>
  </si>
  <si>
    <t>Landbrugsejendomme mv.</t>
  </si>
  <si>
    <t>Ejendomme til sociale, kulturelle og undervisningsmæssige formål</t>
  </si>
  <si>
    <t>Andre ejendomme</t>
  </si>
  <si>
    <t>Realkreditudlån i alt</t>
  </si>
  <si>
    <t>-heraf afdragsfrie lån</t>
  </si>
  <si>
    <t>Realkreditudlån og nedskrivninger fordelt efter lånetype</t>
  </si>
  <si>
    <t>3.3</t>
  </si>
  <si>
    <t>3.4</t>
  </si>
  <si>
    <t>3.5</t>
  </si>
  <si>
    <t>3.6</t>
  </si>
  <si>
    <t>3.7</t>
  </si>
  <si>
    <t>Indekslån</t>
  </si>
  <si>
    <t>Fastforrentet lån</t>
  </si>
  <si>
    <t>Rentetilpasningslån</t>
  </si>
  <si>
    <t>Lån med pengemarkedsbaseret rente</t>
  </si>
  <si>
    <t>ejdE</t>
  </si>
  <si>
    <t>ejdF</t>
  </si>
  <si>
    <t>ejdS</t>
  </si>
  <si>
    <t>ejdA</t>
  </si>
  <si>
    <t>ejdU</t>
  </si>
  <si>
    <t>ejdI</t>
  </si>
  <si>
    <t>ejdK</t>
  </si>
  <si>
    <t>ejdL</t>
  </si>
  <si>
    <t>ejdO</t>
  </si>
  <si>
    <t>ejdX</t>
  </si>
  <si>
    <t>ejdTot</t>
  </si>
  <si>
    <t>affL</t>
  </si>
  <si>
    <t>RLI</t>
  </si>
  <si>
    <t>RLF</t>
  </si>
  <si>
    <t>RLR</t>
  </si>
  <si>
    <t>PMr</t>
  </si>
  <si>
    <t>PMrTot</t>
  </si>
  <si>
    <t>ET</t>
  </si>
  <si>
    <t>Beløb
1.000 kr.</t>
  </si>
  <si>
    <t>26.</t>
  </si>
  <si>
    <t>TotR</t>
  </si>
  <si>
    <t>GPi</t>
  </si>
  <si>
    <t>GPu</t>
  </si>
  <si>
    <t>RGTot</t>
  </si>
  <si>
    <t>Xdi</t>
  </si>
  <si>
    <t>UPa</t>
  </si>
  <si>
    <t>Xdu</t>
  </si>
  <si>
    <t>UGn</t>
  </si>
  <si>
    <t>Rat</t>
  </si>
  <si>
    <t>Raa</t>
  </si>
  <si>
    <t>RfS</t>
  </si>
  <si>
    <t>RP</t>
  </si>
  <si>
    <t>Akac</t>
  </si>
  <si>
    <t>Agb</t>
  </si>
  <si>
    <t>Aak</t>
  </si>
  <si>
    <t>Akav</t>
  </si>
  <si>
    <t>Aktv</t>
  </si>
  <si>
    <t>Aatp</t>
  </si>
  <si>
    <t>Aia</t>
  </si>
  <si>
    <t>Aie</t>
  </si>
  <si>
    <t>Ade</t>
  </si>
  <si>
    <t>Axma</t>
  </si>
  <si>
    <t>Aas</t>
  </si>
  <si>
    <t>Aamb</t>
  </si>
  <si>
    <t>Axa</t>
  </si>
  <si>
    <t>Aus</t>
  </si>
  <si>
    <t>Apap</t>
  </si>
  <si>
    <t>Pek</t>
  </si>
  <si>
    <t>PGkc</t>
  </si>
  <si>
    <t>PGiag</t>
  </si>
  <si>
    <t>PGip</t>
  </si>
  <si>
    <t>PGuod</t>
  </si>
  <si>
    <t>PGuoa</t>
  </si>
  <si>
    <t>PGxfd</t>
  </si>
  <si>
    <t>PGas</t>
  </si>
  <si>
    <t>PGmof</t>
  </si>
  <si>
    <t>PGxap</t>
  </si>
  <si>
    <t>PGpaf</t>
  </si>
  <si>
    <t>PGTot</t>
  </si>
  <si>
    <t>PHpf</t>
  </si>
  <si>
    <t>PHus</t>
  </si>
  <si>
    <t>PHrs</t>
  </si>
  <si>
    <t>PHtg</t>
  </si>
  <si>
    <t>PHxf</t>
  </si>
  <si>
    <t>PHTot</t>
  </si>
  <si>
    <t>PEaag</t>
  </si>
  <si>
    <t>PEoe</t>
  </si>
  <si>
    <t>PEav</t>
  </si>
  <si>
    <t>PEo</t>
  </si>
  <si>
    <t>PEavu</t>
  </si>
  <si>
    <t>PEavs</t>
  </si>
  <si>
    <t>PEavo</t>
  </si>
  <si>
    <t>PExv</t>
  </si>
  <si>
    <t>PExr</t>
  </si>
  <si>
    <t>PElr</t>
  </si>
  <si>
    <t>PEvr</t>
  </si>
  <si>
    <t>PErs</t>
  </si>
  <si>
    <t>PExs</t>
  </si>
  <si>
    <t>PEou</t>
  </si>
  <si>
    <t>PEekTot</t>
  </si>
  <si>
    <t>Ant</t>
  </si>
  <si>
    <t>Antal</t>
  </si>
  <si>
    <t>Beløb år 
til dato 
1.000 kr.</t>
  </si>
  <si>
    <t>Heraf udgør indtægter af ægte købs- og tilbagesalgsforretninger ført under</t>
  </si>
  <si>
    <t>Renteudgifter til</t>
  </si>
  <si>
    <t>Heraf udgør renteudgifter af ægte salgs- og tilbagekøbsforretninger ført under</t>
  </si>
  <si>
    <t>Personaleudgifter</t>
  </si>
  <si>
    <t>Indland
Antal</t>
  </si>
  <si>
    <t>Udland
Antal</t>
  </si>
  <si>
    <t>Af nedenstående aktivposter udgør ægte købs- og tilbagesalgsforretninger følgende</t>
  </si>
  <si>
    <t>Af nedenstående passivposter udgør ægte salgs- og tilbagekøbsforretninger følgende</t>
  </si>
  <si>
    <t>Aktiver solgt som led i ægte salgs- og tilbagekøbsforretninger</t>
  </si>
  <si>
    <t>BeK</t>
  </si>
  <si>
    <t>BeX</t>
  </si>
  <si>
    <t>BeTot</t>
  </si>
  <si>
    <t>Akkumuleret værdiændring af forpligtelser til dagsværdi som følge af ændring i egen 
kreditrisiko</t>
  </si>
  <si>
    <t>Realkreditudlån og nedskrivninger fordelt på ejendomskategorier</t>
  </si>
  <si>
    <t>13.1</t>
  </si>
  <si>
    <t>13.2</t>
  </si>
  <si>
    <t>19.1</t>
  </si>
  <si>
    <t>19.2</t>
  </si>
  <si>
    <t>19.3</t>
  </si>
  <si>
    <t>19.4</t>
  </si>
  <si>
    <t>19.5</t>
  </si>
  <si>
    <t>20.1</t>
  </si>
  <si>
    <t>20.2</t>
  </si>
  <si>
    <t>20.3</t>
  </si>
  <si>
    <t>20.4</t>
  </si>
  <si>
    <t>Bogført beholdning ultimo (2 + 4 + 5)</t>
  </si>
  <si>
    <t>4.3</t>
  </si>
  <si>
    <t>4.4</t>
  </si>
  <si>
    <t>4.5</t>
  </si>
  <si>
    <t>4.6</t>
  </si>
  <si>
    <t>4.7</t>
  </si>
  <si>
    <t>5.5</t>
  </si>
  <si>
    <t>5.6</t>
  </si>
  <si>
    <t>Supplerende oplysninger</t>
  </si>
  <si>
    <t>28.</t>
  </si>
  <si>
    <t>Obligationer i alt til dagsværdi i alt (1 + 2 + 3)</t>
  </si>
  <si>
    <t>Ad. 6. Obligationer til dagsværdi</t>
  </si>
  <si>
    <t>Indtægter og omkostninger (3.2 + 3.3 + 3.4 - 3.5 - 3.6 - 3.7)</t>
  </si>
  <si>
    <t>AgbTot</t>
  </si>
  <si>
    <t>SKTot</t>
  </si>
  <si>
    <t>Akkumulerede nedskrivninger/hensættelser ultimo på udlån og garantidebitorer (1 + 1.1 + 1.2 - 1.3 + 1.4 + 1.5 - 1.6)</t>
  </si>
  <si>
    <t>Akkumulerede nedskrivninger/hensættelser ultimo (1 + 1.1 + 1.2 - 1.3 + 1.4 + 1.5 - 1.6)</t>
  </si>
  <si>
    <t>hKred</t>
  </si>
  <si>
    <t>Bogført beholdning ultimo</t>
  </si>
  <si>
    <t>Af- og nedskrivninger ultimo</t>
  </si>
  <si>
    <t>Af- og nedskrivninger primo</t>
  </si>
  <si>
    <t>Dagsværdien ultimo</t>
  </si>
  <si>
    <t>Dagsværdien primo</t>
  </si>
  <si>
    <t>NoGb</t>
  </si>
  <si>
    <t>NoBr</t>
  </si>
  <si>
    <t>NoBg</t>
  </si>
  <si>
    <t>NoBs</t>
  </si>
  <si>
    <t>NoNt</t>
  </si>
  <si>
    <t>Snh</t>
  </si>
  <si>
    <t>Forskellen mellem obligationer målt til amortiseret kostpris under 2. og 
dagsværdien på opgørelsestidspunktet for samme aktiver</t>
  </si>
  <si>
    <t>5.7</t>
  </si>
  <si>
    <t>5.8</t>
  </si>
  <si>
    <t>OUT</t>
  </si>
  <si>
    <t>OUaEK</t>
  </si>
  <si>
    <t>Overført overskud eller underskud ultimo</t>
  </si>
  <si>
    <t xml:space="preserve">Resultatoplysninger </t>
  </si>
  <si>
    <t>- Valutakontrakter</t>
  </si>
  <si>
    <t>- Rentekontrakter</t>
  </si>
  <si>
    <t>- Aktiekontrakter</t>
  </si>
  <si>
    <t>- Råvarekontrakter</t>
  </si>
  <si>
    <t>- Andre kontrakter</t>
  </si>
  <si>
    <t>Antal kreditinstitutdelinger (ekskl. Hovedsædet)</t>
  </si>
  <si>
    <t>REPORTERNAME</t>
  </si>
  <si>
    <t>Tilbage til indholdsfortegnelsen</t>
  </si>
  <si>
    <t>regnper</t>
  </si>
  <si>
    <t>regnr</t>
  </si>
  <si>
    <t>Res_Rind_RY</t>
  </si>
  <si>
    <t>Res_Rudg_RY</t>
  </si>
  <si>
    <t>Res_TotR_RY</t>
  </si>
  <si>
    <t>Res_UdAk_RY</t>
  </si>
  <si>
    <t>Res_GPi_RY</t>
  </si>
  <si>
    <t>Res_GPu_RY</t>
  </si>
  <si>
    <t>Res_RGTot_RY</t>
  </si>
  <si>
    <t>Res_Kreg_RY</t>
  </si>
  <si>
    <t>Res_Xdi_RY</t>
  </si>
  <si>
    <t>Res_UPa_RY</t>
  </si>
  <si>
    <t>Res_ImMa_RY</t>
  </si>
  <si>
    <t>Res_Xdu_RY</t>
  </si>
  <si>
    <t>Res_UGn_RY</t>
  </si>
  <si>
    <t>Res_RfS_RY</t>
  </si>
  <si>
    <t>Res_Skat_RY</t>
  </si>
  <si>
    <t>Res_RP_RY</t>
  </si>
  <si>
    <t>Bal_BO_Akac</t>
  </si>
  <si>
    <t>Bal_BO_Agb</t>
  </si>
  <si>
    <t>Bal_BO_Atkc</t>
  </si>
  <si>
    <t>Bal_BO_Autd</t>
  </si>
  <si>
    <t>Bal_BO_Auta</t>
  </si>
  <si>
    <t>Bal_BO_Aod</t>
  </si>
  <si>
    <t>Bal_BO_Aoa</t>
  </si>
  <si>
    <t>Bal_BO_Aak</t>
  </si>
  <si>
    <t>Bal_BO_Akav</t>
  </si>
  <si>
    <t>Bal_BO_Aktv</t>
  </si>
  <si>
    <t>Bal_BO_Aatp</t>
  </si>
  <si>
    <t>Bal_BO_Aia</t>
  </si>
  <si>
    <t>Bal_BO_AgbTot</t>
  </si>
  <si>
    <t>Bal_BO_Aie</t>
  </si>
  <si>
    <t>Bal_BO_Ade</t>
  </si>
  <si>
    <t>Bal_BO_Axma</t>
  </si>
  <si>
    <t>Bal_BO_Aas</t>
  </si>
  <si>
    <t>Bal_BO_Aus</t>
  </si>
  <si>
    <t>Bal_BO_Aamb</t>
  </si>
  <si>
    <t>Bal_BO_Axa</t>
  </si>
  <si>
    <t>Bal_BO_Apap</t>
  </si>
  <si>
    <t>Bal_BO_ATot</t>
  </si>
  <si>
    <t>Bal_BO_PGkc</t>
  </si>
  <si>
    <t>Bal_BO_PGiag</t>
  </si>
  <si>
    <t>Bal_BO_PGip</t>
  </si>
  <si>
    <t>Bal_BO_PGuod</t>
  </si>
  <si>
    <t>Bal_BO_PGuoa</t>
  </si>
  <si>
    <t>Bal_BO_PGxfd</t>
  </si>
  <si>
    <t>Bal_BO_PGas</t>
  </si>
  <si>
    <t>Bal_BO_PGmof</t>
  </si>
  <si>
    <t>Bal_BO_PGxap</t>
  </si>
  <si>
    <t>Bal_BO_PGpaf</t>
  </si>
  <si>
    <t>Bal_BO_PGTot</t>
  </si>
  <si>
    <t>Bal_BO_PHpf</t>
  </si>
  <si>
    <t>Bal_BO_PHus</t>
  </si>
  <si>
    <t>Bal_BO_PHrs</t>
  </si>
  <si>
    <t>Bal_BO_PHtg</t>
  </si>
  <si>
    <t>Bal_BO_PHxf</t>
  </si>
  <si>
    <t>Bal_BO_PHTot</t>
  </si>
  <si>
    <t>Bal_BO_Pek</t>
  </si>
  <si>
    <t>Bal_BO_PEaag</t>
  </si>
  <si>
    <t>Bal_BO_PEoe</t>
  </si>
  <si>
    <t>Bal_BO_PEav</t>
  </si>
  <si>
    <t>Bal_BO_PEo</t>
  </si>
  <si>
    <t>Bal_BO_PEavu</t>
  </si>
  <si>
    <t>Bal_BO_PEavs</t>
  </si>
  <si>
    <t>Bal_BO_PEavo</t>
  </si>
  <si>
    <t>Bal_BO_PExv</t>
  </si>
  <si>
    <t>Bal_BO_PExr</t>
  </si>
  <si>
    <t>Bal_BO_PElr</t>
  </si>
  <si>
    <t>Bal_BO_PEvr</t>
  </si>
  <si>
    <t>Bal_BO_PErs</t>
  </si>
  <si>
    <t>Bal_BO_PExs</t>
  </si>
  <si>
    <t>Bal_BO_PEou</t>
  </si>
  <si>
    <t>Bal_BO_PEekTot</t>
  </si>
  <si>
    <t>Bal_BO_PTot</t>
  </si>
  <si>
    <t>NoEf_Evf_EvFg</t>
  </si>
  <si>
    <t>NoEf_Evf_EvTR</t>
  </si>
  <si>
    <t>NoEf_Evf_EvTK</t>
  </si>
  <si>
    <t>NoEf_Evf_EvX</t>
  </si>
  <si>
    <t>NoEf_Evf_EvTot</t>
  </si>
  <si>
    <t>NoEf_Evf_XFAuk</t>
  </si>
  <si>
    <t>NoEf_Evf_XFAust</t>
  </si>
  <si>
    <t>NoEf_Evf_XFAX</t>
  </si>
  <si>
    <t>NoEf_Evf_XFATot</t>
  </si>
  <si>
    <t>NoEf_Evf_BEAan</t>
  </si>
  <si>
    <t>NoEf_Evf_BEAp</t>
  </si>
  <si>
    <t>NoEf_Evf_BEApr</t>
  </si>
  <si>
    <t>NoEf_Evf_BEAmt</t>
  </si>
  <si>
    <t>Res_Rat_RY</t>
  </si>
  <si>
    <t>Res_Raa_RY</t>
  </si>
  <si>
    <t>Realkreditinstitutter</t>
  </si>
  <si>
    <t>Realkredit Danmark A/S</t>
  </si>
  <si>
    <t>LR Realkredit A/S</t>
  </si>
  <si>
    <t>Nordea Kredit Realkreditaktieselskab</t>
  </si>
  <si>
    <t>DLR Kredit A/S</t>
  </si>
  <si>
    <t>Nykredit Realkredit A/S</t>
  </si>
  <si>
    <t>TOTALKREDIT A/S</t>
  </si>
  <si>
    <t>Tabel 2.1</t>
  </si>
  <si>
    <t>Tabel 2.2</t>
  </si>
  <si>
    <t>Tabel 2.3</t>
  </si>
  <si>
    <t>Tabel 2.10</t>
  </si>
  <si>
    <t>Tabel 2.12</t>
  </si>
  <si>
    <t>Tabel 1.1</t>
  </si>
  <si>
    <t>Tabel 1.2</t>
  </si>
  <si>
    <t>Tabel 2.5</t>
  </si>
  <si>
    <t>Tabel 2.6</t>
  </si>
  <si>
    <t>Tabel 2.7</t>
  </si>
  <si>
    <t>Tabel 2.11</t>
  </si>
  <si>
    <t>Udlån 1.000 kr</t>
  </si>
  <si>
    <t>Tabel 2.4</t>
  </si>
  <si>
    <t>Res</t>
  </si>
  <si>
    <t>Bal</t>
  </si>
  <si>
    <t>NoEf</t>
  </si>
  <si>
    <t>NoRe</t>
  </si>
  <si>
    <t>NoBk</t>
  </si>
  <si>
    <t>NoBm</t>
  </si>
  <si>
    <t>NoRu</t>
  </si>
  <si>
    <t>Tabel 2.8</t>
  </si>
  <si>
    <t>Tabel 2.9</t>
  </si>
  <si>
    <t>Tabel 2.14</t>
  </si>
  <si>
    <t>Tabel 2.13</t>
  </si>
  <si>
    <t>Tabel 3.1</t>
  </si>
  <si>
    <t>Tabel 3.2</t>
  </si>
  <si>
    <t>Tabel 3.3</t>
  </si>
  <si>
    <t>Bilag 4.1</t>
  </si>
  <si>
    <t>Tabel 1.1 Resultatoplysninger for realkreditinstitutter</t>
  </si>
  <si>
    <t xml:space="preserve"> Tabel 1.2 Balanceoplysninger</t>
  </si>
  <si>
    <t>Kapitel 1 - Resultatopgørelse og balance</t>
  </si>
  <si>
    <t>Tabel 2.1 Kapitalbevægelser</t>
  </si>
  <si>
    <t>Oplysninger om bevægelser i egenkapital</t>
  </si>
  <si>
    <t>Kapitalbevægelser</t>
  </si>
  <si>
    <t>Tabel 2.2 - Solvensopgørelse</t>
  </si>
  <si>
    <t>Tabel 2.3 - Garantier mv.</t>
  </si>
  <si>
    <t>Garantier mv.</t>
  </si>
  <si>
    <t>Realkreditudlån fordelt på ejendomskategorier og lånetype</t>
  </si>
  <si>
    <t>Tabel 2.4 - Realkreditudlån fordelt på ejendomskategorier og lånetype</t>
  </si>
  <si>
    <t>Tabel 2.5 - Resultatoplysninger</t>
  </si>
  <si>
    <t xml:space="preserve">Solvensopgørelse </t>
  </si>
  <si>
    <t>Balanceoplysninger - immaterielle aktiver</t>
  </si>
  <si>
    <t>Balanceoplysninger - grunde og bygninger</t>
  </si>
  <si>
    <t>Noba</t>
  </si>
  <si>
    <t>Tabel 2.9 - Balanceoplysninger - Grunde og bygninger</t>
  </si>
  <si>
    <t>Tabel 2.6 - Balanceoplysninger</t>
  </si>
  <si>
    <t>Tabel 2.7 - Kapitalandele i tilknyttede og associerede virksomheder</t>
  </si>
  <si>
    <t>Nobt</t>
  </si>
  <si>
    <t>Tabel 2.10 - Realkreditobligationer og andre værdipapirer udstedt mod pant i fast ejendom</t>
  </si>
  <si>
    <t>Realkreditobligationer og andre værdipapirer udstedt mod pant i fast ejendom</t>
  </si>
  <si>
    <t>Tabel 2.11 - Gæld og andre passiver</t>
  </si>
  <si>
    <t>Gæld og andre passiver</t>
  </si>
  <si>
    <t>Ægte salgs- og tilbagekøbsforretninger smat ægte købs- og tilbagesalgsforretninger</t>
  </si>
  <si>
    <t>Tabel 2.12 - Ægte salgs- og tilbagekøbsforretninger samt ægte købs- og tilbagesalgsforretninger</t>
  </si>
  <si>
    <t>Mellemværende med tilknyttede og associerede virksomheder mv.</t>
  </si>
  <si>
    <t>Tabel 2.13 - Mellemværende med tilknyttede og associerede virksomheder mv.</t>
  </si>
  <si>
    <t xml:space="preserve">Nedskrivninger/hensættelser </t>
  </si>
  <si>
    <t>Tabel 2.14 - Nedskrivninger/hensættelser</t>
  </si>
  <si>
    <t>Tabel 2.15</t>
  </si>
  <si>
    <t>Tabel 2.15 Struktur og beskæftigelse</t>
  </si>
  <si>
    <t>ssb</t>
  </si>
  <si>
    <t>Register</t>
  </si>
  <si>
    <t>bal</t>
  </si>
  <si>
    <t>Tilbage til indholdsfortegnelse</t>
  </si>
  <si>
    <t>Reg.nr.</t>
  </si>
  <si>
    <t>D</t>
  </si>
  <si>
    <t>L</t>
  </si>
  <si>
    <t>N</t>
  </si>
  <si>
    <t>R</t>
  </si>
  <si>
    <t>T</t>
  </si>
  <si>
    <t>Totalkredit A/S</t>
  </si>
  <si>
    <t>Tabel 3.1 Resultatoplysninger</t>
  </si>
  <si>
    <t>Tabel 3.2 - Balanceoplysninger</t>
  </si>
  <si>
    <t xml:space="preserve"> </t>
  </si>
  <si>
    <t>cellenavn</t>
  </si>
  <si>
    <t>cellefelt</t>
  </si>
  <si>
    <t>un</t>
  </si>
  <si>
    <t>ned</t>
  </si>
  <si>
    <t>kolonnenavne</t>
  </si>
  <si>
    <t>Tv</t>
  </si>
  <si>
    <t>GO</t>
  </si>
  <si>
    <t>kolonne navne</t>
  </si>
  <si>
    <t>Regnr</t>
  </si>
  <si>
    <t>Vælg selskab</t>
  </si>
  <si>
    <t>Virksomhedstype</t>
  </si>
  <si>
    <t xml:space="preserve">Tabel 3.3 - Garantier mv. </t>
  </si>
  <si>
    <t>Kapitel 2 - Noter og specifikationer </t>
  </si>
  <si>
    <t>Kapitel 3 - Årsregnskaber - Enkeltregnskaber </t>
  </si>
  <si>
    <t>Kapitel 4 - Register over årsregnskaber </t>
  </si>
  <si>
    <t>l</t>
  </si>
  <si>
    <t>9.1</t>
  </si>
  <si>
    <t>Forskellige kreditorer</t>
  </si>
  <si>
    <t>Fkr</t>
  </si>
  <si>
    <t>9.2</t>
  </si>
  <si>
    <t>Ikke hævet udbytte/rente af garantikapital fra tidligere år</t>
  </si>
  <si>
    <t>EjUR</t>
  </si>
  <si>
    <t>9.3</t>
  </si>
  <si>
    <t>Tantieme til repræsentantskab, bestyrelse og direktion</t>
  </si>
  <si>
    <t>Trbd</t>
  </si>
  <si>
    <t>9.4</t>
  </si>
  <si>
    <t>Tantieme til andre ansatte i instituttet</t>
  </si>
  <si>
    <t>Tx</t>
  </si>
  <si>
    <t>9.5</t>
  </si>
  <si>
    <t>Negativ markedsværdi af afledte finansielle instrumenter mv.</t>
  </si>
  <si>
    <t>Nmv</t>
  </si>
  <si>
    <t>9.6</t>
  </si>
  <si>
    <t>Leasingforpligtelser</t>
  </si>
  <si>
    <t>Lfp</t>
  </si>
  <si>
    <t>9.7</t>
  </si>
  <si>
    <t>Skyldige renter og provision</t>
  </si>
  <si>
    <t>Srp</t>
  </si>
  <si>
    <t>9.8</t>
  </si>
  <si>
    <t>Øvrige passiver</t>
  </si>
  <si>
    <t>Pas</t>
  </si>
  <si>
    <t>Andre passiver i alt</t>
  </si>
  <si>
    <t>XPTot</t>
  </si>
  <si>
    <t>Lån mv.
(året)
1.000 kr.</t>
  </si>
  <si>
    <t>Sikkerheds-
stillelser
(året)
1.000 kr.</t>
  </si>
  <si>
    <t>SY</t>
  </si>
  <si>
    <t>Repræsentantskab</t>
  </si>
  <si>
    <t>Revisionshonorar</t>
  </si>
  <si>
    <t>Samlet honorar til de generalforsamlingsvalgte revisionsvirksomheder, 
der udfører den lovpligtige revision</t>
  </si>
  <si>
    <t>Rev</t>
  </si>
  <si>
    <t>Heraf andre ydelser end revision</t>
  </si>
  <si>
    <t>Bilag 4.1 - register over årsregnskab</t>
  </si>
  <si>
    <t>Tabel 2.8- Balance oplysninger Immaterielle aktiver</t>
  </si>
  <si>
    <t>Direktion, bestyrelse og repræsentantskab.
Størrelsen af lån, kaution eller garantier samt tilhørende sikkerhedsstillelser stiftet for nedennævnte ledelsesmedlemmer</t>
  </si>
  <si>
    <t>Di</t>
  </si>
  <si>
    <t>Be</t>
  </si>
  <si>
    <t>Re</t>
  </si>
  <si>
    <t>ReTot</t>
  </si>
  <si>
    <t>ReX</t>
  </si>
  <si>
    <t>Nord</t>
  </si>
  <si>
    <t>ly</t>
  </si>
  <si>
    <t xml:space="preserve">1.000 kr </t>
  </si>
  <si>
    <t>Realkreditinstitutter: Statistisk materiale 2018</t>
  </si>
  <si>
    <t>Nedskrivninger/hensættelser på udlån og garantidebitorer</t>
  </si>
  <si>
    <t>Endeligt tabt (afskrevet) ikke tidligere nedskrevet/hensat</t>
  </si>
  <si>
    <t>NedAkP</t>
  </si>
  <si>
    <t>NedVkr</t>
  </si>
  <si>
    <t>NedNh</t>
  </si>
  <si>
    <t>NedT</t>
  </si>
  <si>
    <t>NedX</t>
  </si>
  <si>
    <t>NedVre</t>
  </si>
  <si>
    <t>NedEt</t>
  </si>
  <si>
    <t>NedAkU</t>
  </si>
  <si>
    <t>NedSu</t>
  </si>
  <si>
    <t>Jyske Realkredit A/S</t>
  </si>
  <si>
    <t>Jyske Realkredit</t>
  </si>
  <si>
    <t>J</t>
  </si>
  <si>
    <t>Udlån + nedskrivninger
ultimo året
1.000 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</si>
</sst>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0000000"/>
  </numFmts>
  <fonts count="27" x14ac:knownFonts="1">
    <font>
      <sz val="11"/>
      <color theme="1"/>
      <name val="Calibri"/>
      <family val="2"/>
      <scheme val="minor"/>
    </font>
    <font>
      <b/>
      <sz val="18"/>
      <color theme="4"/>
      <name val="Verdana"/>
      <family val="2"/>
    </font>
    <font>
      <i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Verdana"/>
      <family val="2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4"/>
      <name val="Constantia"/>
      <family val="1"/>
    </font>
    <font>
      <b/>
      <sz val="16"/>
      <color rgb="FF990000"/>
      <name val="Constantia"/>
      <family val="1"/>
    </font>
    <font>
      <sz val="10.5"/>
      <color theme="1"/>
      <name val="Arial"/>
      <family val="2"/>
    </font>
    <font>
      <sz val="10.5"/>
      <name val="Arial"/>
      <family val="2"/>
    </font>
    <font>
      <b/>
      <sz val="10.5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24"/>
      <color rgb="FF990000"/>
      <name val="Constantia"/>
      <family val="1"/>
    </font>
    <font>
      <b/>
      <sz val="16"/>
      <color theme="4"/>
      <name val="Constantia"/>
      <family val="1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8"/>
      <color theme="4"/>
      <name val="Wingdings"/>
      <charset val="2"/>
    </font>
    <font>
      <b/>
      <i/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3"/>
        <bgColor indexed="8"/>
      </patternFill>
    </fill>
  </fills>
  <borders count="2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0" fontId="10" fillId="0" borderId="0"/>
    <xf numFmtId="0" fontId="16" fillId="6" borderId="0" applyNumberFormat="0" applyBorder="0">
      <alignment vertical="top"/>
    </xf>
    <xf numFmtId="0" fontId="17" fillId="0" borderId="0"/>
    <xf numFmtId="0" fontId="18" fillId="7" borderId="0" applyNumberFormat="0" applyBorder="0"/>
  </cellStyleXfs>
  <cellXfs count="121">
    <xf numFmtId="0" fontId="0" fillId="0" borderId="0" xfId="0"/>
    <xf numFmtId="0" fontId="0" fillId="0" borderId="0" xfId="0" applyProtection="1">
      <protection hidden="1"/>
    </xf>
    <xf numFmtId="0" fontId="9" fillId="0" borderId="0" xfId="1" applyFont="1" applyProtection="1">
      <protection hidden="1"/>
    </xf>
    <xf numFmtId="0" fontId="5" fillId="0" borderId="0" xfId="0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3" borderId="1" xfId="0" applyFill="1" applyBorder="1" applyProtection="1">
      <protection hidden="1"/>
    </xf>
    <xf numFmtId="0" fontId="3" fillId="3" borderId="1" xfId="0" applyFont="1" applyFill="1" applyBorder="1" applyProtection="1"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left" vertical="center"/>
      <protection hidden="1"/>
    </xf>
    <xf numFmtId="3" fontId="3" fillId="0" borderId="1" xfId="0" applyNumberFormat="1" applyFont="1" applyBorder="1" applyAlignment="1" applyProtection="1">
      <alignment horizontal="right" vertical="center"/>
      <protection hidden="1"/>
    </xf>
    <xf numFmtId="0" fontId="4" fillId="3" borderId="1" xfId="0" applyFont="1" applyFill="1" applyBorder="1" applyAlignment="1" applyProtection="1">
      <alignment horizontal="left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left" vertical="center" wrapText="1"/>
      <protection hidden="1"/>
    </xf>
    <xf numFmtId="0" fontId="4" fillId="3" borderId="1" xfId="0" applyFont="1" applyFill="1" applyBorder="1" applyAlignment="1" applyProtection="1">
      <alignment horizontal="left" vertical="center" wrapText="1"/>
      <protection hidden="1"/>
    </xf>
    <xf numFmtId="0" fontId="3" fillId="3" borderId="1" xfId="0" quotePrefix="1" applyFont="1" applyFill="1" applyBorder="1" applyAlignment="1" applyProtection="1">
      <alignment horizontal="left" vertical="center"/>
      <protection hidden="1"/>
    </xf>
    <xf numFmtId="0" fontId="0" fillId="0" borderId="0" xfId="0" applyBorder="1" applyProtection="1"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protection hidden="1"/>
    </xf>
    <xf numFmtId="0" fontId="0" fillId="0" borderId="0" xfId="0" applyFont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6" fillId="0" borderId="0" xfId="0" applyFont="1" applyFill="1" applyProtection="1">
      <protection hidden="1"/>
    </xf>
    <xf numFmtId="0" fontId="8" fillId="3" borderId="0" xfId="1" applyFill="1" applyProtection="1"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3" fontId="4" fillId="3" borderId="4" xfId="0" applyNumberFormat="1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left" vertical="center"/>
      <protection hidden="1"/>
    </xf>
    <xf numFmtId="0" fontId="0" fillId="0" borderId="0" xfId="0" quotePrefix="1" applyProtection="1"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Fill="1" applyAlignment="1" applyProtection="1">
      <alignment horizontal="right"/>
      <protection hidden="1"/>
    </xf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0" fillId="0" borderId="0" xfId="0" applyFill="1" applyAlignment="1" applyProtection="1">
      <alignment horizontal="left" vertical="center"/>
      <protection hidden="1"/>
    </xf>
    <xf numFmtId="0" fontId="0" fillId="5" borderId="0" xfId="0" applyFill="1" applyBorder="1" applyProtection="1">
      <protection hidden="1"/>
    </xf>
    <xf numFmtId="0" fontId="0" fillId="5" borderId="0" xfId="0" applyFill="1" applyProtection="1">
      <protection hidden="1"/>
    </xf>
    <xf numFmtId="0" fontId="0" fillId="0" borderId="13" xfId="0" applyBorder="1" applyProtection="1">
      <protection hidden="1"/>
    </xf>
    <xf numFmtId="0" fontId="0" fillId="3" borderId="16" xfId="0" applyFill="1" applyBorder="1" applyProtection="1">
      <protection hidden="1"/>
    </xf>
    <xf numFmtId="0" fontId="3" fillId="3" borderId="17" xfId="0" applyFont="1" applyFill="1" applyBorder="1" applyAlignment="1" applyProtection="1">
      <alignment horizontal="center" vertical="center" wrapText="1"/>
      <protection hidden="1"/>
    </xf>
    <xf numFmtId="0" fontId="3" fillId="3" borderId="16" xfId="0" applyFont="1" applyFill="1" applyBorder="1" applyAlignment="1" applyProtection="1">
      <alignment horizontal="left" vertical="center"/>
      <protection hidden="1"/>
    </xf>
    <xf numFmtId="3" fontId="3" fillId="0" borderId="17" xfId="0" applyNumberFormat="1" applyFont="1" applyBorder="1" applyAlignment="1" applyProtection="1">
      <alignment horizontal="right" vertical="center"/>
      <protection hidden="1"/>
    </xf>
    <xf numFmtId="0" fontId="3" fillId="3" borderId="18" xfId="0" applyFont="1" applyFill="1" applyBorder="1" applyAlignment="1" applyProtection="1">
      <alignment horizontal="left" vertical="center"/>
      <protection hidden="1"/>
    </xf>
    <xf numFmtId="0" fontId="4" fillId="3" borderId="19" xfId="0" applyFont="1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protection hidden="1"/>
    </xf>
    <xf numFmtId="0" fontId="21" fillId="3" borderId="0" xfId="0" applyFont="1" applyFill="1" applyProtection="1">
      <protection hidden="1"/>
    </xf>
    <xf numFmtId="0" fontId="22" fillId="3" borderId="0" xfId="0" applyFont="1" applyFill="1" applyAlignment="1" applyProtection="1">
      <alignment horizontal="left" vertical="center"/>
      <protection hidden="1"/>
    </xf>
    <xf numFmtId="0" fontId="22" fillId="0" borderId="0" xfId="0" applyFont="1" applyFill="1" applyAlignment="1" applyProtection="1">
      <alignment horizontal="center" vertical="center"/>
      <protection hidden="1"/>
    </xf>
    <xf numFmtId="0" fontId="21" fillId="0" borderId="0" xfId="0" applyFont="1" applyProtection="1">
      <protection hidden="1"/>
    </xf>
    <xf numFmtId="0" fontId="23" fillId="3" borderId="0" xfId="1" applyFont="1" applyFill="1" applyProtection="1">
      <protection hidden="1"/>
    </xf>
    <xf numFmtId="0" fontId="21" fillId="3" borderId="0" xfId="0" applyFont="1" applyFill="1" applyAlignment="1" applyProtection="1">
      <alignment horizontal="left" vertical="center"/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0" fontId="21" fillId="3" borderId="0" xfId="0" applyFont="1" applyFill="1" applyAlignment="1" applyProtection="1">
      <alignment horizontal="left"/>
      <protection hidden="1"/>
    </xf>
    <xf numFmtId="0" fontId="21" fillId="0" borderId="0" xfId="0" quotePrefix="1" applyFont="1" applyFill="1" applyAlignment="1" applyProtection="1">
      <alignment horizontal="center" vertical="center"/>
      <protection hidden="1"/>
    </xf>
    <xf numFmtId="0" fontId="20" fillId="3" borderId="0" xfId="0" applyFont="1" applyFill="1"/>
    <xf numFmtId="0" fontId="24" fillId="3" borderId="0" xfId="0" applyFont="1" applyFill="1" applyAlignment="1">
      <alignment horizontal="right" vertical="center"/>
    </xf>
    <xf numFmtId="0" fontId="9" fillId="0" borderId="0" xfId="1" applyFont="1" applyFill="1" applyProtection="1">
      <protection hidden="1"/>
    </xf>
    <xf numFmtId="164" fontId="3" fillId="5" borderId="1" xfId="0" applyNumberFormat="1" applyFont="1" applyFill="1" applyBorder="1" applyAlignment="1" applyProtection="1">
      <alignment horizontal="right" vertical="center"/>
      <protection hidden="1"/>
    </xf>
    <xf numFmtId="0" fontId="1" fillId="2" borderId="23" xfId="0" applyFont="1" applyFill="1" applyBorder="1" applyAlignment="1" applyProtection="1">
      <alignment horizontal="left" vertical="center"/>
      <protection hidden="1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3" fontId="0" fillId="0" borderId="0" xfId="0" applyNumberFormat="1" applyProtection="1">
      <protection hidden="1"/>
    </xf>
    <xf numFmtId="0" fontId="4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0" fillId="0" borderId="0" xfId="0"/>
    <xf numFmtId="3" fontId="0" fillId="0" borderId="0" xfId="0" applyNumberFormat="1"/>
    <xf numFmtId="0" fontId="9" fillId="0" borderId="0" xfId="1" applyFont="1" applyBorder="1" applyProtection="1">
      <protection hidden="1"/>
    </xf>
    <xf numFmtId="0" fontId="0" fillId="0" borderId="0" xfId="0"/>
    <xf numFmtId="165" fontId="0" fillId="0" borderId="0" xfId="0" applyNumberFormat="1"/>
    <xf numFmtId="0" fontId="0" fillId="0" borderId="0" xfId="0"/>
    <xf numFmtId="0" fontId="0" fillId="0" borderId="0" xfId="0" applyNumberFormat="1"/>
    <xf numFmtId="49" fontId="0" fillId="0" borderId="0" xfId="0" applyNumberFormat="1"/>
    <xf numFmtId="0" fontId="21" fillId="3" borderId="0" xfId="0" applyFont="1" applyFill="1" applyAlignment="1" applyProtection="1">
      <alignment horizontal="center" vertical="center"/>
      <protection hidden="1"/>
    </xf>
    <xf numFmtId="0" fontId="19" fillId="5" borderId="0" xfId="0" applyFont="1" applyFill="1" applyAlignment="1">
      <alignment horizontal="center"/>
    </xf>
    <xf numFmtId="0" fontId="11" fillId="2" borderId="1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11" fillId="2" borderId="1" xfId="0" applyFont="1" applyFill="1" applyBorder="1" applyAlignment="1" applyProtection="1">
      <alignment horizontal="left" vertical="center" wrapText="1"/>
      <protection hidden="1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11" fillId="2" borderId="23" xfId="0" applyFont="1" applyFill="1" applyBorder="1" applyAlignment="1" applyProtection="1">
      <alignment horizontal="left" vertical="center"/>
      <protection hidden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 applyProtection="1">
      <alignment horizontal="left" vertical="center"/>
      <protection hidden="1"/>
    </xf>
    <xf numFmtId="0" fontId="1" fillId="2" borderId="3" xfId="0" applyFont="1" applyFill="1" applyBorder="1" applyAlignment="1" applyProtection="1">
      <alignment horizontal="left" vertical="center"/>
      <protection hidden="1"/>
    </xf>
    <xf numFmtId="0" fontId="1" fillId="2" borderId="4" xfId="0" applyFont="1" applyFill="1" applyBorder="1" applyAlignment="1" applyProtection="1">
      <alignment horizontal="left" vertical="center"/>
      <protection hidden="1"/>
    </xf>
    <xf numFmtId="0" fontId="11" fillId="2" borderId="5" xfId="0" applyFont="1" applyFill="1" applyBorder="1" applyAlignment="1" applyProtection="1">
      <alignment horizontal="left" vertical="center" wrapText="1"/>
      <protection hidden="1"/>
    </xf>
    <xf numFmtId="0" fontId="11" fillId="2" borderId="6" xfId="0" applyFont="1" applyFill="1" applyBorder="1" applyAlignment="1" applyProtection="1">
      <alignment horizontal="left" vertical="center" wrapText="1"/>
      <protection hidden="1"/>
    </xf>
    <xf numFmtId="0" fontId="11" fillId="2" borderId="7" xfId="0" applyFont="1" applyFill="1" applyBorder="1" applyAlignment="1" applyProtection="1">
      <alignment horizontal="left" vertical="center" wrapText="1"/>
      <protection hidden="1"/>
    </xf>
    <xf numFmtId="0" fontId="11" fillId="2" borderId="8" xfId="0" applyFont="1" applyFill="1" applyBorder="1" applyAlignment="1" applyProtection="1">
      <alignment horizontal="left" vertical="center" wrapText="1"/>
      <protection hidden="1"/>
    </xf>
    <xf numFmtId="0" fontId="11" fillId="2" borderId="9" xfId="0" applyFont="1" applyFill="1" applyBorder="1" applyAlignment="1" applyProtection="1">
      <alignment horizontal="left" vertical="center" wrapText="1"/>
      <protection hidden="1"/>
    </xf>
    <xf numFmtId="0" fontId="11" fillId="2" borderId="10" xfId="0" applyFont="1" applyFill="1" applyBorder="1" applyAlignment="1" applyProtection="1">
      <alignment horizontal="left" vertical="center" wrapText="1"/>
      <protection hidden="1"/>
    </xf>
    <xf numFmtId="0" fontId="11" fillId="2" borderId="3" xfId="0" applyFont="1" applyFill="1" applyBorder="1" applyAlignment="1" applyProtection="1">
      <alignment horizontal="left" vertical="center"/>
      <protection hidden="1"/>
    </xf>
    <xf numFmtId="0" fontId="11" fillId="2" borderId="2" xfId="0" applyFont="1" applyFill="1" applyBorder="1" applyAlignment="1" applyProtection="1">
      <alignment horizontal="left" vertical="center" wrapText="1"/>
      <protection hidden="1"/>
    </xf>
    <xf numFmtId="0" fontId="11" fillId="2" borderId="3" xfId="0" applyFont="1" applyFill="1" applyBorder="1" applyAlignment="1" applyProtection="1">
      <alignment horizontal="left" vertical="center" wrapText="1"/>
      <protection hidden="1"/>
    </xf>
    <xf numFmtId="0" fontId="11" fillId="2" borderId="4" xfId="0" applyFont="1" applyFill="1" applyBorder="1" applyAlignment="1" applyProtection="1">
      <alignment horizontal="left" vertical="center" wrapText="1"/>
      <protection hidden="1"/>
    </xf>
    <xf numFmtId="0" fontId="7" fillId="2" borderId="2" xfId="0" applyFont="1" applyFill="1" applyBorder="1" applyAlignment="1" applyProtection="1">
      <alignment horizontal="left" vertical="center" wrapText="1"/>
      <protection hidden="1"/>
    </xf>
    <xf numFmtId="0" fontId="7" fillId="2" borderId="3" xfId="0" applyFont="1" applyFill="1" applyBorder="1" applyAlignment="1" applyProtection="1">
      <alignment horizontal="left" vertical="center" wrapText="1"/>
      <protection hidden="1"/>
    </xf>
    <xf numFmtId="0" fontId="7" fillId="2" borderId="4" xfId="0" applyFont="1" applyFill="1" applyBorder="1" applyAlignment="1" applyProtection="1">
      <alignment horizontal="left" vertical="center" wrapText="1"/>
      <protection hidden="1"/>
    </xf>
    <xf numFmtId="0" fontId="11" fillId="2" borderId="14" xfId="0" applyFont="1" applyFill="1" applyBorder="1" applyAlignment="1" applyProtection="1">
      <alignment horizontal="left" vertical="center"/>
      <protection hidden="1"/>
    </xf>
    <xf numFmtId="0" fontId="11" fillId="2" borderId="15" xfId="0" applyFont="1" applyFill="1" applyBorder="1" applyAlignment="1" applyProtection="1">
      <alignment horizontal="left" vertical="center"/>
      <protection hidden="1"/>
    </xf>
    <xf numFmtId="0" fontId="0" fillId="0" borderId="11" xfId="0" applyBorder="1" applyAlignment="1" applyProtection="1">
      <alignment horizontal="center" vertical="center"/>
      <protection locked="0" hidden="1"/>
    </xf>
    <xf numFmtId="0" fontId="26" fillId="0" borderId="12" xfId="0" applyFont="1" applyBorder="1" applyAlignment="1" applyProtection="1">
      <alignment horizontal="center" vertical="center"/>
      <protection hidden="1"/>
    </xf>
    <xf numFmtId="0" fontId="26" fillId="0" borderId="20" xfId="0" applyFont="1" applyBorder="1" applyAlignment="1" applyProtection="1">
      <alignment horizontal="center" vertical="center"/>
      <protection hidden="1"/>
    </xf>
    <xf numFmtId="0" fontId="26" fillId="0" borderId="21" xfId="0" applyFont="1" applyBorder="1" applyAlignment="1" applyProtection="1">
      <alignment horizontal="center" vertical="center"/>
      <protection hidden="1"/>
    </xf>
    <xf numFmtId="0" fontId="26" fillId="0" borderId="22" xfId="0" applyFont="1" applyBorder="1" applyAlignment="1" applyProtection="1">
      <alignment horizontal="center" vertical="center"/>
      <protection hidden="1"/>
    </xf>
    <xf numFmtId="0" fontId="11" fillId="2" borderId="4" xfId="0" applyFont="1" applyFill="1" applyBorder="1" applyAlignment="1" applyProtection="1">
      <alignment horizontal="left" vertical="center"/>
      <protection hidden="1"/>
    </xf>
    <xf numFmtId="0" fontId="0" fillId="0" borderId="11" xfId="0" applyBorder="1" applyAlignment="1" applyProtection="1">
      <alignment horizontal="center" vertical="center" wrapText="1"/>
      <protection locked="0" hidden="1"/>
    </xf>
    <xf numFmtId="0" fontId="25" fillId="0" borderId="21" xfId="0" applyFont="1" applyBorder="1" applyAlignment="1" applyProtection="1">
      <alignment horizontal="center" vertical="center"/>
      <protection hidden="1"/>
    </xf>
    <xf numFmtId="0" fontId="25" fillId="0" borderId="22" xfId="0" applyFont="1" applyBorder="1" applyAlignment="1" applyProtection="1">
      <alignment horizontal="center" vertical="center"/>
      <protection hidden="1"/>
    </xf>
    <xf numFmtId="0" fontId="8" fillId="0" borderId="0" xfId="1" applyNumberFormat="1" applyFill="1" applyBorder="1" applyAlignment="1" applyProtection="1">
      <alignment horizontal="left"/>
      <protection hidden="1"/>
    </xf>
    <xf numFmtId="0" fontId="0" fillId="0" borderId="0" xfId="0" applyNumberFormat="1" applyProtection="1">
      <protection hidden="1"/>
    </xf>
    <xf numFmtId="0" fontId="12" fillId="2" borderId="0" xfId="0" applyNumberFormat="1" applyFont="1" applyFill="1" applyAlignment="1" applyProtection="1">
      <alignment horizontal="left" vertical="center" wrapText="1"/>
      <protection hidden="1"/>
    </xf>
    <xf numFmtId="0" fontId="15" fillId="3" borderId="24" xfId="2" applyNumberFormat="1" applyFont="1" applyFill="1" applyBorder="1" applyAlignment="1" applyProtection="1">
      <alignment horizontal="left"/>
      <protection hidden="1"/>
    </xf>
    <xf numFmtId="0" fontId="13" fillId="3" borderId="24" xfId="2" applyNumberFormat="1" applyFont="1" applyFill="1" applyBorder="1" applyProtection="1">
      <protection hidden="1"/>
    </xf>
    <xf numFmtId="0" fontId="14" fillId="3" borderId="24" xfId="0" applyNumberFormat="1" applyFont="1" applyFill="1" applyBorder="1" applyProtection="1">
      <protection hidden="1"/>
    </xf>
    <xf numFmtId="0" fontId="13" fillId="3" borderId="24" xfId="2" applyNumberFormat="1" applyFont="1" applyFill="1" applyBorder="1" applyAlignment="1" applyProtection="1">
      <alignment horizontal="left"/>
      <protection hidden="1"/>
    </xf>
  </cellXfs>
  <cellStyles count="6">
    <cellStyle name="BlanketOverskrift" xfId="5"/>
    <cellStyle name="GruppeOverskrift" xfId="3"/>
    <cellStyle name="Link" xfId="1" builtinId="8"/>
    <cellStyle name="Normal" xfId="0" builtinId="0"/>
    <cellStyle name="Normal 2" xfId="4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1504950</xdr:colOff>
      <xdr:row>0</xdr:row>
      <xdr:rowOff>76200</xdr:rowOff>
    </xdr:from>
    <xdr:to>
      <xdr:col>3</xdr:col>
      <xdr:colOff>3431453</xdr:colOff>
      <xdr:row>3</xdr:row>
      <xdr:rowOff>157029</xdr:rowOff>
    </xdr:to>
    <xdr:pic>
      <xdr:nvPicPr>
        <xdr:cNvPr id="3" name="Bille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4575" y="76200"/>
          <a:ext cx="1926503" cy="652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38"/>
  <sheetViews>
    <sheetView showGridLines="0" tabSelected="1" zoomScaleNormal="100" workbookViewId="0"/>
  </sheetViews>
  <sheetFormatPr defaultColWidth="0" defaultRowHeight="15" zeroHeight="1" x14ac:dyDescent="0.25"/>
  <cols>
    <col min="1" max="1" width="7.5703125" style="1" customWidth="1"/>
    <col min="2" max="2" width="6" style="1" customWidth="1"/>
    <col min="3" max="3" width="12.140625" style="20" customWidth="1"/>
    <col min="4" max="4" width="76.5703125" style="21" bestFit="1" customWidth="1"/>
    <col min="5" max="5" width="16" style="1" bestFit="1" customWidth="1"/>
    <col min="6" max="6" width="7.140625" style="1" customWidth="1"/>
    <col min="7" max="13" width="0" style="1" hidden="1" customWidth="1"/>
    <col min="14" max="16384" width="9.140625" style="1" hidden="1"/>
  </cols>
  <sheetData>
    <row r="1" spans="1:9" x14ac:dyDescent="0.25">
      <c r="C1" s="31"/>
    </row>
    <row r="2" spans="1:9" x14ac:dyDescent="0.25">
      <c r="C2" s="31"/>
      <c r="D2" s="22"/>
    </row>
    <row r="3" spans="1:9" x14ac:dyDescent="0.25">
      <c r="C3" s="31"/>
      <c r="D3" s="22"/>
    </row>
    <row r="4" spans="1:9" x14ac:dyDescent="0.25">
      <c r="C4" s="31"/>
      <c r="D4" s="24"/>
    </row>
    <row r="5" spans="1:9" ht="33" customHeight="1" x14ac:dyDescent="0.5">
      <c r="B5" s="77" t="s">
        <v>971</v>
      </c>
      <c r="C5" s="77"/>
      <c r="D5" s="77"/>
      <c r="E5" s="77"/>
      <c r="G5" s="19"/>
    </row>
    <row r="6" spans="1:9" s="48" customFormat="1" ht="21" x14ac:dyDescent="0.35">
      <c r="A6" s="1"/>
      <c r="B6" s="54" t="s">
        <v>866</v>
      </c>
      <c r="C6" s="54"/>
      <c r="D6" s="45"/>
      <c r="E6" s="46"/>
      <c r="F6" s="47"/>
      <c r="G6" s="47"/>
      <c r="H6" s="47"/>
      <c r="I6" s="47"/>
    </row>
    <row r="7" spans="1:9" s="48" customFormat="1" x14ac:dyDescent="0.25">
      <c r="A7" s="1"/>
      <c r="B7" s="55" t="s">
        <v>925</v>
      </c>
      <c r="C7" s="25" t="s">
        <v>841</v>
      </c>
      <c r="D7" s="50" t="s">
        <v>731</v>
      </c>
      <c r="E7" s="45"/>
      <c r="F7" s="51"/>
      <c r="G7" s="51"/>
      <c r="H7" s="51"/>
      <c r="I7" s="51"/>
    </row>
    <row r="8" spans="1:9" s="48" customFormat="1" x14ac:dyDescent="0.25">
      <c r="A8" s="1"/>
      <c r="B8" s="55" t="s">
        <v>925</v>
      </c>
      <c r="C8" s="25" t="s">
        <v>842</v>
      </c>
      <c r="D8" s="52" t="s">
        <v>38</v>
      </c>
      <c r="E8" s="45"/>
      <c r="F8" s="51"/>
      <c r="G8" s="51"/>
      <c r="H8" s="51"/>
      <c r="I8" s="51"/>
    </row>
    <row r="9" spans="1:9" s="48" customFormat="1" ht="21" x14ac:dyDescent="0.35">
      <c r="A9" s="1"/>
      <c r="B9" s="54" t="s">
        <v>922</v>
      </c>
      <c r="C9" s="54"/>
      <c r="D9" s="52"/>
      <c r="E9" s="45"/>
      <c r="F9" s="51"/>
      <c r="G9" s="51"/>
      <c r="H9" s="51"/>
      <c r="I9" s="51"/>
    </row>
    <row r="10" spans="1:9" s="48" customFormat="1" x14ac:dyDescent="0.25">
      <c r="A10" s="1"/>
      <c r="B10" s="55" t="s">
        <v>925</v>
      </c>
      <c r="C10" s="25" t="s">
        <v>836</v>
      </c>
      <c r="D10" s="52" t="s">
        <v>869</v>
      </c>
      <c r="E10" s="45"/>
      <c r="F10" s="51"/>
      <c r="G10" s="51"/>
      <c r="H10" s="51"/>
      <c r="I10" s="51"/>
    </row>
    <row r="11" spans="1:9" s="48" customFormat="1" x14ac:dyDescent="0.25">
      <c r="A11" s="1"/>
      <c r="B11" s="55" t="s">
        <v>925</v>
      </c>
      <c r="C11" s="25" t="s">
        <v>837</v>
      </c>
      <c r="D11" s="52" t="s">
        <v>876</v>
      </c>
      <c r="E11" s="45"/>
      <c r="F11" s="51"/>
      <c r="G11" s="51"/>
      <c r="H11" s="51"/>
      <c r="I11" s="51"/>
    </row>
    <row r="12" spans="1:9" s="48" customFormat="1" x14ac:dyDescent="0.25">
      <c r="A12" s="1"/>
      <c r="B12" s="55" t="s">
        <v>925</v>
      </c>
      <c r="C12" s="25" t="s">
        <v>838</v>
      </c>
      <c r="D12" s="52" t="s">
        <v>872</v>
      </c>
      <c r="E12" s="45"/>
      <c r="F12" s="51"/>
      <c r="G12" s="51"/>
      <c r="H12" s="51"/>
      <c r="I12" s="51"/>
    </row>
    <row r="13" spans="1:9" s="48" customFormat="1" x14ac:dyDescent="0.25">
      <c r="A13" s="1"/>
      <c r="B13" s="55" t="s">
        <v>925</v>
      </c>
      <c r="C13" s="25" t="s">
        <v>848</v>
      </c>
      <c r="D13" s="52" t="s">
        <v>873</v>
      </c>
      <c r="E13" s="45"/>
      <c r="F13" s="51"/>
      <c r="G13" s="51"/>
      <c r="H13" s="51"/>
      <c r="I13" s="51"/>
    </row>
    <row r="14" spans="1:9" s="48" customFormat="1" x14ac:dyDescent="0.25">
      <c r="A14" s="1"/>
      <c r="B14" s="55" t="s">
        <v>925</v>
      </c>
      <c r="C14" s="25" t="s">
        <v>843</v>
      </c>
      <c r="D14" s="52" t="s">
        <v>731</v>
      </c>
      <c r="E14" s="45"/>
      <c r="F14" s="51"/>
      <c r="G14" s="51"/>
      <c r="H14" s="51"/>
      <c r="I14" s="51"/>
    </row>
    <row r="15" spans="1:9" s="48" customFormat="1" x14ac:dyDescent="0.25">
      <c r="A15" s="1"/>
      <c r="B15" s="55" t="s">
        <v>925</v>
      </c>
      <c r="C15" s="25" t="s">
        <v>844</v>
      </c>
      <c r="D15" s="52" t="s">
        <v>38</v>
      </c>
      <c r="E15" s="45"/>
      <c r="F15" s="51"/>
      <c r="G15" s="51"/>
      <c r="H15" s="51"/>
      <c r="I15" s="51"/>
    </row>
    <row r="16" spans="1:9" s="48" customFormat="1" x14ac:dyDescent="0.25">
      <c r="A16" s="1"/>
      <c r="B16" s="55" t="s">
        <v>925</v>
      </c>
      <c r="C16" s="25" t="s">
        <v>845</v>
      </c>
      <c r="D16" s="52" t="s">
        <v>330</v>
      </c>
      <c r="E16" s="45"/>
      <c r="F16" s="51"/>
      <c r="G16" s="51"/>
      <c r="H16" s="51"/>
      <c r="I16" s="51"/>
    </row>
    <row r="17" spans="1:13" s="48" customFormat="1" x14ac:dyDescent="0.25">
      <c r="A17" s="1"/>
      <c r="B17" s="55" t="s">
        <v>925</v>
      </c>
      <c r="C17" s="25" t="s">
        <v>856</v>
      </c>
      <c r="D17" s="52" t="s">
        <v>877</v>
      </c>
      <c r="E17" s="76"/>
      <c r="F17" s="51"/>
      <c r="G17" s="51"/>
      <c r="H17" s="51"/>
      <c r="I17" s="51"/>
    </row>
    <row r="18" spans="1:13" s="48" customFormat="1" x14ac:dyDescent="0.25">
      <c r="A18" s="1"/>
      <c r="B18" s="55" t="s">
        <v>925</v>
      </c>
      <c r="C18" s="25" t="s">
        <v>857</v>
      </c>
      <c r="D18" s="52" t="s">
        <v>878</v>
      </c>
      <c r="E18" s="76"/>
      <c r="F18" s="51"/>
      <c r="G18" s="51"/>
      <c r="H18" s="51"/>
      <c r="I18" s="51"/>
    </row>
    <row r="19" spans="1:13" s="48" customFormat="1" x14ac:dyDescent="0.25">
      <c r="A19" s="1"/>
      <c r="B19" s="55" t="s">
        <v>925</v>
      </c>
      <c r="C19" s="25" t="s">
        <v>839</v>
      </c>
      <c r="D19" s="52" t="s">
        <v>885</v>
      </c>
      <c r="E19" s="76"/>
      <c r="F19" s="51"/>
      <c r="G19" s="51"/>
      <c r="H19" s="51"/>
      <c r="I19" s="51"/>
    </row>
    <row r="20" spans="1:13" s="48" customFormat="1" x14ac:dyDescent="0.25">
      <c r="A20" s="1"/>
      <c r="B20" s="55" t="s">
        <v>925</v>
      </c>
      <c r="C20" s="25" t="s">
        <v>846</v>
      </c>
      <c r="D20" s="52" t="s">
        <v>887</v>
      </c>
      <c r="E20" s="76"/>
      <c r="F20" s="51"/>
      <c r="G20" s="51"/>
      <c r="H20" s="51"/>
      <c r="I20" s="51"/>
    </row>
    <row r="21" spans="1:13" s="48" customFormat="1" x14ac:dyDescent="0.25">
      <c r="A21" s="1"/>
      <c r="B21" s="55" t="s">
        <v>925</v>
      </c>
      <c r="C21" s="25" t="s">
        <v>840</v>
      </c>
      <c r="D21" s="52" t="s">
        <v>888</v>
      </c>
      <c r="E21" s="45"/>
      <c r="F21" s="53"/>
      <c r="G21" s="51"/>
      <c r="H21" s="51"/>
      <c r="I21" s="51"/>
    </row>
    <row r="22" spans="1:13" s="48" customFormat="1" ht="15" customHeight="1" x14ac:dyDescent="0.25">
      <c r="A22" s="1"/>
      <c r="B22" s="55" t="s">
        <v>925</v>
      </c>
      <c r="C22" s="25" t="s">
        <v>859</v>
      </c>
      <c r="D22" s="52" t="s">
        <v>890</v>
      </c>
      <c r="E22" s="45"/>
      <c r="F22" s="51"/>
      <c r="G22" s="51"/>
      <c r="H22" s="51"/>
      <c r="I22" s="51"/>
    </row>
    <row r="23" spans="1:13" s="48" customFormat="1" x14ac:dyDescent="0.25">
      <c r="A23" s="1"/>
      <c r="B23" s="55" t="s">
        <v>925</v>
      </c>
      <c r="C23" s="25" t="s">
        <v>858</v>
      </c>
      <c r="D23" s="52" t="s">
        <v>892</v>
      </c>
      <c r="E23" s="45"/>
      <c r="F23" s="51"/>
      <c r="G23" s="51"/>
      <c r="H23" s="51"/>
      <c r="I23" s="51"/>
      <c r="M23" s="48" t="s">
        <v>909</v>
      </c>
    </row>
    <row r="24" spans="1:13" s="48" customFormat="1" x14ac:dyDescent="0.25">
      <c r="A24" s="1"/>
      <c r="B24" s="55" t="s">
        <v>925</v>
      </c>
      <c r="C24" s="25" t="s">
        <v>894</v>
      </c>
      <c r="D24" s="52" t="s">
        <v>499</v>
      </c>
      <c r="E24" s="45"/>
      <c r="F24" s="51"/>
      <c r="G24" s="51"/>
      <c r="H24" s="51"/>
      <c r="I24" s="51"/>
    </row>
    <row r="25" spans="1:13" s="48" customFormat="1" ht="21" x14ac:dyDescent="0.35">
      <c r="A25" s="1"/>
      <c r="B25" s="54" t="s">
        <v>923</v>
      </c>
      <c r="C25" s="54"/>
      <c r="D25" s="52"/>
      <c r="E25" s="45"/>
      <c r="F25" s="51"/>
      <c r="G25" s="51"/>
      <c r="H25" s="51"/>
      <c r="I25" s="51"/>
    </row>
    <row r="26" spans="1:13" s="48" customFormat="1" x14ac:dyDescent="0.25">
      <c r="A26" s="1"/>
      <c r="B26" s="55" t="s">
        <v>925</v>
      </c>
      <c r="C26" s="25" t="s">
        <v>860</v>
      </c>
      <c r="D26" s="52" t="s">
        <v>731</v>
      </c>
      <c r="E26" s="45"/>
      <c r="F26" s="51"/>
      <c r="G26" s="51"/>
      <c r="H26" s="51"/>
      <c r="I26" s="51"/>
    </row>
    <row r="27" spans="1:13" s="48" customFormat="1" x14ac:dyDescent="0.25">
      <c r="A27" s="1"/>
      <c r="B27" s="55" t="s">
        <v>925</v>
      </c>
      <c r="C27" s="25" t="s">
        <v>861</v>
      </c>
      <c r="D27" s="52" t="s">
        <v>38</v>
      </c>
      <c r="E27" s="45"/>
      <c r="F27" s="51"/>
      <c r="G27" s="51"/>
      <c r="H27" s="51"/>
      <c r="I27" s="51"/>
    </row>
    <row r="28" spans="1:13" s="48" customFormat="1" x14ac:dyDescent="0.25">
      <c r="A28" s="1"/>
      <c r="B28" s="55" t="s">
        <v>925</v>
      </c>
      <c r="C28" s="25" t="s">
        <v>862</v>
      </c>
      <c r="D28" s="52" t="s">
        <v>872</v>
      </c>
      <c r="E28" s="45"/>
    </row>
    <row r="29" spans="1:13" s="48" customFormat="1" ht="21" x14ac:dyDescent="0.35">
      <c r="A29" s="1"/>
      <c r="B29" s="54" t="s">
        <v>924</v>
      </c>
      <c r="C29" s="54"/>
      <c r="D29" s="52"/>
      <c r="E29" s="45"/>
    </row>
    <row r="30" spans="1:13" s="48" customFormat="1" x14ac:dyDescent="0.25">
      <c r="A30" s="1"/>
      <c r="B30" s="55" t="s">
        <v>925</v>
      </c>
      <c r="C30" s="49" t="s">
        <v>863</v>
      </c>
      <c r="D30" s="45" t="s">
        <v>897</v>
      </c>
      <c r="E30" s="45"/>
    </row>
    <row r="31" spans="1:13" x14ac:dyDescent="0.25"/>
    <row r="32" spans="1:13" hidden="1" x14ac:dyDescent="0.25">
      <c r="C32" s="23"/>
    </row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</sheetData>
  <sheetProtection password="BF77" sheet="1" objects="1" scenarios="1"/>
  <mergeCells count="3">
    <mergeCell ref="E17:E18"/>
    <mergeCell ref="E19:E20"/>
    <mergeCell ref="B5:E5"/>
  </mergeCells>
  <hyperlinks>
    <hyperlink ref="C7" location="'Tabel 1.1'!C1" display="Tabel 1.1"/>
    <hyperlink ref="C8" location="'Tabel 1.2'!C1" display="Tabel 1.2"/>
    <hyperlink ref="C12" location="'Tabel 2.3'!C1" display="Tabel 2.3"/>
    <hyperlink ref="C14" location="'Tabel 2.5'!E1" display="Tabel 2.5"/>
    <hyperlink ref="C18" location="'Tabel 2.9'!D1" display="Tabel 2.9"/>
    <hyperlink ref="C19" location="'Tabel 2.10'!D1" display="Tabel 2.10"/>
    <hyperlink ref="C20" location="'Tabel 2.11'!C1" display="Tabel 2.11"/>
    <hyperlink ref="C22" location="'Tabel 2.13'!D1" display="Tabel 2.13"/>
    <hyperlink ref="C15" location="'Tabel 2.6'!C1" display="Tabel 2.6"/>
    <hyperlink ref="C10" location="'Tabel 2.1'!C1" display="Tabel 2.1"/>
    <hyperlink ref="C11" location="'Tabel 2.2'!C1" display="Tabel 2.2"/>
    <hyperlink ref="C13" location="'Tabel 2.4'!E1" display="Tabel 2.4"/>
    <hyperlink ref="C16" location="'Tabel 2.7'!E1" display="Tabel 2.7"/>
    <hyperlink ref="C21" location="'Tabel 2.12'!C1" display="Tabel 2.12"/>
    <hyperlink ref="C23" location="'Tabel 2.14'!D1" display="Tabel 2.14"/>
    <hyperlink ref="C24" location="'Tabel 2.15'!E1" display="Tabel 2.15"/>
    <hyperlink ref="C17" location="'Tabel 2.8'!D1" display="Tabel 2.8"/>
    <hyperlink ref="C26" location="'Tabel 3.1'!D3" display="Tabel 3.1"/>
    <hyperlink ref="C27" location="'Tabel 3.2'!E3" display="Tabel 3.2"/>
    <hyperlink ref="C28" location="'Tabel 3.3'!D3" display="Tabel 3.3"/>
    <hyperlink ref="C30" location="'Bilag 4.1'!A1" display="Bilag 4.1"/>
  </hyperlink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29"/>
  <sheetViews>
    <sheetView showGridLines="0" topLeftCell="E1" zoomScaleNormal="100" workbookViewId="0">
      <selection activeCell="E1" sqref="E1"/>
    </sheetView>
  </sheetViews>
  <sheetFormatPr defaultColWidth="0" defaultRowHeight="15" zeroHeight="1" x14ac:dyDescent="0.25"/>
  <cols>
    <col min="1" max="4" width="16.28515625" style="1" hidden="1" customWidth="1"/>
    <col min="5" max="5" width="5.140625" style="1" customWidth="1"/>
    <col min="6" max="6" width="6.140625" style="1" customWidth="1"/>
    <col min="7" max="7" width="41" style="1" bestFit="1" customWidth="1"/>
    <col min="8" max="10" width="16.28515625" style="1" customWidth="1"/>
    <col min="11" max="11" width="6.42578125" style="1" customWidth="1"/>
    <col min="12" max="16384" width="9.140625" style="1" hidden="1"/>
  </cols>
  <sheetData>
    <row r="1" spans="1:10" x14ac:dyDescent="0.25">
      <c r="E1" s="2" t="s">
        <v>739</v>
      </c>
    </row>
    <row r="2" spans="1:10" x14ac:dyDescent="0.25">
      <c r="F2" s="3"/>
    </row>
    <row r="3" spans="1:10" ht="35.25" customHeight="1" x14ac:dyDescent="0.25">
      <c r="A3" s="1" t="s">
        <v>853</v>
      </c>
      <c r="E3" s="90" t="s">
        <v>882</v>
      </c>
      <c r="F3" s="91"/>
      <c r="G3" s="91"/>
      <c r="H3" s="91"/>
      <c r="I3" s="91"/>
      <c r="J3" s="92"/>
    </row>
    <row r="4" spans="1:10" ht="13.5" customHeight="1" x14ac:dyDescent="0.25">
      <c r="B4" s="1" t="s">
        <v>914</v>
      </c>
      <c r="E4" s="93"/>
      <c r="F4" s="94"/>
      <c r="G4" s="94"/>
      <c r="H4" s="94"/>
      <c r="I4" s="94"/>
      <c r="J4" s="95"/>
    </row>
    <row r="5" spans="1:10" ht="51" x14ac:dyDescent="0.25">
      <c r="A5" s="4" t="s">
        <v>31</v>
      </c>
      <c r="B5" s="4" t="s">
        <v>915</v>
      </c>
      <c r="C5" s="4" t="s">
        <v>371</v>
      </c>
      <c r="D5" s="4" t="s">
        <v>372</v>
      </c>
      <c r="E5" s="9"/>
      <c r="F5" s="9"/>
      <c r="G5" s="11"/>
      <c r="H5" s="7" t="s">
        <v>348</v>
      </c>
      <c r="I5" s="7" t="s">
        <v>349</v>
      </c>
      <c r="J5" s="7" t="s">
        <v>350</v>
      </c>
    </row>
    <row r="6" spans="1:10" x14ac:dyDescent="0.25">
      <c r="A6" s="8" t="s">
        <v>356</v>
      </c>
      <c r="B6" s="8" t="str">
        <f>$A$3&amp;"_"&amp;$A6&amp;"_"&amp;B$5</f>
        <v>NoBk_SAP_Tv</v>
      </c>
      <c r="C6" s="8" t="str">
        <f t="shared" ref="C6:D21" si="0">$A$3&amp;"_"&amp;$A6&amp;"_"&amp;C$5</f>
        <v>NoBk_SAP_AV</v>
      </c>
      <c r="D6" s="8" t="str">
        <f t="shared" si="0"/>
        <v>NoBk_SAP_XV</v>
      </c>
      <c r="E6" s="11" t="s">
        <v>0</v>
      </c>
      <c r="F6" s="9"/>
      <c r="G6" s="11" t="s">
        <v>335</v>
      </c>
      <c r="H6" s="10">
        <v>32232516</v>
      </c>
      <c r="I6" s="10">
        <v>108753</v>
      </c>
      <c r="J6" s="9"/>
    </row>
    <row r="7" spans="1:10" x14ac:dyDescent="0.25">
      <c r="A7" s="8" t="s">
        <v>357</v>
      </c>
      <c r="B7" s="8" t="str">
        <f t="shared" ref="B7:D26" si="1">$A$3&amp;"_"&amp;$A7&amp;"_"&amp;B$5</f>
        <v>NoBk_SAPv_Tv</v>
      </c>
      <c r="C7" s="8" t="str">
        <f t="shared" si="0"/>
        <v>NoBk_SAPv_AV</v>
      </c>
      <c r="D7" s="8" t="str">
        <f t="shared" si="0"/>
        <v>NoBk_SAPv_XV</v>
      </c>
      <c r="E7" s="9"/>
      <c r="F7" s="9"/>
      <c r="G7" s="9" t="s">
        <v>331</v>
      </c>
      <c r="H7" s="10">
        <v>0</v>
      </c>
      <c r="I7" s="10">
        <v>0</v>
      </c>
      <c r="J7" s="9"/>
    </row>
    <row r="8" spans="1:10" x14ac:dyDescent="0.25">
      <c r="A8" s="8" t="s">
        <v>358</v>
      </c>
      <c r="B8" s="8" t="str">
        <f t="shared" si="1"/>
        <v>NoBk_SAPt_Tv</v>
      </c>
      <c r="C8" s="8" t="str">
        <f t="shared" si="0"/>
        <v>NoBk_SAPt_AV</v>
      </c>
      <c r="D8" s="8" t="str">
        <f t="shared" si="0"/>
        <v>NoBk_SAPt_XV</v>
      </c>
      <c r="E8" s="9"/>
      <c r="F8" s="9"/>
      <c r="G8" s="9" t="s">
        <v>332</v>
      </c>
      <c r="H8" s="10">
        <v>0</v>
      </c>
      <c r="I8" s="10">
        <v>4717</v>
      </c>
      <c r="J8" s="9"/>
    </row>
    <row r="9" spans="1:10" x14ac:dyDescent="0.25">
      <c r="A9" s="8" t="s">
        <v>359</v>
      </c>
      <c r="B9" s="8" t="str">
        <f t="shared" si="1"/>
        <v>NoBk_SAPa_Tv</v>
      </c>
      <c r="C9" s="8" t="str">
        <f t="shared" si="0"/>
        <v>NoBk_SAPa_AV</v>
      </c>
      <c r="D9" s="8" t="str">
        <f t="shared" si="0"/>
        <v>NoBk_SAPa_XV</v>
      </c>
      <c r="E9" s="9"/>
      <c r="F9" s="9"/>
      <c r="G9" s="9" t="s">
        <v>333</v>
      </c>
      <c r="H9" s="10">
        <v>739004</v>
      </c>
      <c r="I9" s="10">
        <v>97567</v>
      </c>
      <c r="J9" s="9"/>
    </row>
    <row r="10" spans="1:10" x14ac:dyDescent="0.25">
      <c r="A10" s="8" t="s">
        <v>364</v>
      </c>
      <c r="B10" s="8" t="str">
        <f t="shared" si="1"/>
        <v>NoBk_SAU_Tv</v>
      </c>
      <c r="C10" s="8" t="str">
        <f t="shared" si="0"/>
        <v>NoBk_SAU_AV</v>
      </c>
      <c r="D10" s="8" t="str">
        <f t="shared" si="0"/>
        <v>NoBk_SAU_XV</v>
      </c>
      <c r="E10" s="11" t="s">
        <v>1</v>
      </c>
      <c r="F10" s="9"/>
      <c r="G10" s="11" t="s">
        <v>334</v>
      </c>
      <c r="H10" s="10">
        <v>31493512</v>
      </c>
      <c r="I10" s="10">
        <v>15903</v>
      </c>
      <c r="J10" s="9"/>
    </row>
    <row r="11" spans="1:10" x14ac:dyDescent="0.25">
      <c r="A11" s="8" t="s">
        <v>351</v>
      </c>
      <c r="B11" s="8" t="str">
        <f t="shared" si="1"/>
        <v>NoBk_ONP_Tv</v>
      </c>
      <c r="C11" s="8" t="str">
        <f t="shared" si="0"/>
        <v>NoBk_ONP_AV</v>
      </c>
      <c r="D11" s="8" t="str">
        <f t="shared" si="0"/>
        <v>NoBk_ONP_XV</v>
      </c>
      <c r="E11" s="11" t="s">
        <v>2</v>
      </c>
      <c r="F11" s="9"/>
      <c r="G11" s="11" t="s">
        <v>336</v>
      </c>
      <c r="H11" s="10">
        <v>15127720</v>
      </c>
      <c r="I11" s="10">
        <v>52968</v>
      </c>
      <c r="J11" s="9"/>
    </row>
    <row r="12" spans="1:10" x14ac:dyDescent="0.25">
      <c r="A12" s="8" t="s">
        <v>352</v>
      </c>
      <c r="B12" s="8" t="str">
        <f t="shared" si="1"/>
        <v>NoBk_ONVr_Tv</v>
      </c>
      <c r="C12" s="8" t="str">
        <f t="shared" si="0"/>
        <v>NoBk_ONVr_AV</v>
      </c>
      <c r="D12" s="8" t="str">
        <f t="shared" si="0"/>
        <v>NoBk_ONVr_XV</v>
      </c>
      <c r="E12" s="9"/>
      <c r="F12" s="9" t="s">
        <v>553</v>
      </c>
      <c r="G12" s="9" t="s">
        <v>331</v>
      </c>
      <c r="H12" s="10">
        <v>0</v>
      </c>
      <c r="I12" s="10">
        <v>0</v>
      </c>
      <c r="J12" s="9"/>
    </row>
    <row r="13" spans="1:10" x14ac:dyDescent="0.25">
      <c r="A13" s="8" t="s">
        <v>360</v>
      </c>
      <c r="B13" s="8" t="str">
        <f t="shared" si="1"/>
        <v>NoBk_ONr_Tv</v>
      </c>
      <c r="C13" s="8" t="str">
        <f t="shared" si="0"/>
        <v>NoBk_ONr_AV</v>
      </c>
      <c r="D13" s="8" t="str">
        <f t="shared" si="0"/>
        <v>NoBk_ONr_XV</v>
      </c>
      <c r="E13" s="9"/>
      <c r="F13" s="9" t="s">
        <v>554</v>
      </c>
      <c r="G13" s="9" t="s">
        <v>337</v>
      </c>
      <c r="H13" s="10">
        <v>3942190</v>
      </c>
      <c r="I13" s="10">
        <v>5033</v>
      </c>
      <c r="J13" s="9"/>
    </row>
    <row r="14" spans="1:10" x14ac:dyDescent="0.25">
      <c r="A14" s="8" t="s">
        <v>354</v>
      </c>
      <c r="B14" s="8" t="str">
        <f t="shared" si="1"/>
        <v>NoBk_ONUd_Tv</v>
      </c>
      <c r="C14" s="8" t="str">
        <f t="shared" si="0"/>
        <v>NoBk_ONUd_AV</v>
      </c>
      <c r="D14" s="8" t="str">
        <f t="shared" si="0"/>
        <v>NoBk_ONUd_XV</v>
      </c>
      <c r="E14" s="9"/>
      <c r="F14" s="9" t="s">
        <v>579</v>
      </c>
      <c r="G14" s="9" t="s">
        <v>338</v>
      </c>
      <c r="H14" s="10">
        <v>264000</v>
      </c>
      <c r="I14" s="10">
        <v>23352</v>
      </c>
      <c r="J14" s="9"/>
    </row>
    <row r="15" spans="1:10" x14ac:dyDescent="0.25">
      <c r="A15" s="8" t="s">
        <v>355</v>
      </c>
      <c r="B15" s="8" t="str">
        <f t="shared" si="1"/>
        <v>NoBk_ONfa_Tv</v>
      </c>
      <c r="C15" s="8" t="str">
        <f t="shared" si="0"/>
        <v>NoBk_ONfa_AV</v>
      </c>
      <c r="D15" s="8" t="str">
        <f t="shared" si="0"/>
        <v>NoBk_ONfa_XV</v>
      </c>
      <c r="E15" s="9"/>
      <c r="F15" s="9" t="s">
        <v>580</v>
      </c>
      <c r="G15" s="9" t="s">
        <v>339</v>
      </c>
      <c r="H15" s="9"/>
      <c r="I15" s="10">
        <v>0</v>
      </c>
      <c r="J15" s="9"/>
    </row>
    <row r="16" spans="1:10" x14ac:dyDescent="0.25">
      <c r="A16" s="8" t="s">
        <v>361</v>
      </c>
      <c r="B16" s="8" t="str">
        <f t="shared" si="1"/>
        <v>NoBk_ONak_Tv</v>
      </c>
      <c r="C16" s="8" t="str">
        <f t="shared" si="0"/>
        <v>NoBk_ONak_AV</v>
      </c>
      <c r="D16" s="8" t="str">
        <f t="shared" si="0"/>
        <v>NoBk_ONak_XV</v>
      </c>
      <c r="E16" s="9"/>
      <c r="F16" s="9" t="s">
        <v>581</v>
      </c>
      <c r="G16" s="9" t="s">
        <v>340</v>
      </c>
      <c r="H16" s="10">
        <v>-631722</v>
      </c>
      <c r="I16" s="10">
        <v>0</v>
      </c>
      <c r="J16" s="9"/>
    </row>
    <row r="17" spans="1:10" x14ac:dyDescent="0.25">
      <c r="A17" s="8" t="s">
        <v>362</v>
      </c>
      <c r="B17" s="8" t="str">
        <f t="shared" si="1"/>
        <v>NoBk_ONyon_Tv</v>
      </c>
      <c r="C17" s="8" t="str">
        <f t="shared" si="0"/>
        <v>NoBk_ONyon_AV</v>
      </c>
      <c r="D17" s="8" t="str">
        <f t="shared" si="0"/>
        <v>NoBk_ONyon_XV</v>
      </c>
      <c r="E17" s="9"/>
      <c r="F17" s="9" t="s">
        <v>582</v>
      </c>
      <c r="G17" s="9" t="s">
        <v>341</v>
      </c>
      <c r="H17" s="9"/>
      <c r="I17" s="10">
        <v>0</v>
      </c>
      <c r="J17" s="9"/>
    </row>
    <row r="18" spans="1:10" x14ac:dyDescent="0.25">
      <c r="A18" s="8" t="s">
        <v>363</v>
      </c>
      <c r="B18" s="8" t="str">
        <f t="shared" si="1"/>
        <v>NoBk_ONton_Tv</v>
      </c>
      <c r="C18" s="8" t="str">
        <f t="shared" si="0"/>
        <v>NoBk_ONton_AV</v>
      </c>
      <c r="D18" s="8" t="str">
        <f t="shared" si="0"/>
        <v>NoBk_ONton_XV</v>
      </c>
      <c r="E18" s="9"/>
      <c r="F18" s="9" t="s">
        <v>583</v>
      </c>
      <c r="G18" s="9" t="s">
        <v>342</v>
      </c>
      <c r="H18" s="10">
        <v>-182947</v>
      </c>
      <c r="I18" s="10">
        <v>-3284</v>
      </c>
      <c r="J18" s="9"/>
    </row>
    <row r="19" spans="1:10" x14ac:dyDescent="0.25">
      <c r="A19" s="8" t="s">
        <v>353</v>
      </c>
      <c r="B19" s="8" t="str">
        <f t="shared" si="1"/>
        <v>NoBk_ONU_Tv</v>
      </c>
      <c r="C19" s="8" t="str">
        <f t="shared" si="0"/>
        <v>NoBk_ONU_AV</v>
      </c>
      <c r="D19" s="8" t="str">
        <f t="shared" si="0"/>
        <v>NoBk_ONU_XV</v>
      </c>
      <c r="E19" s="11" t="s">
        <v>3</v>
      </c>
      <c r="F19" s="9"/>
      <c r="G19" s="11" t="s">
        <v>343</v>
      </c>
      <c r="H19" s="10">
        <v>18357135</v>
      </c>
      <c r="I19" s="10">
        <v>37933</v>
      </c>
      <c r="J19" s="9"/>
    </row>
    <row r="20" spans="1:10" x14ac:dyDescent="0.25">
      <c r="A20" s="8" t="s">
        <v>365</v>
      </c>
      <c r="B20" s="8" t="str">
        <f t="shared" si="1"/>
        <v>NoBk_KiM_Tv</v>
      </c>
      <c r="C20" s="8" t="str">
        <f t="shared" si="0"/>
        <v>NoBk_KiM_AV</v>
      </c>
      <c r="D20" s="8" t="str">
        <f t="shared" si="0"/>
        <v>NoBk_KiM_XV</v>
      </c>
      <c r="E20" s="11" t="s">
        <v>4</v>
      </c>
      <c r="F20" s="9"/>
      <c r="G20" s="11" t="s">
        <v>344</v>
      </c>
      <c r="H20" s="10">
        <v>0</v>
      </c>
      <c r="I20" s="9"/>
      <c r="J20" s="9"/>
    </row>
    <row r="21" spans="1:10" x14ac:dyDescent="0.25">
      <c r="A21" s="8" t="s">
        <v>366</v>
      </c>
      <c r="B21" s="8" t="str">
        <f t="shared" si="1"/>
        <v>NoBk_BBU_Tv</v>
      </c>
      <c r="C21" s="8" t="str">
        <f t="shared" si="0"/>
        <v>NoBk_BBU_AV</v>
      </c>
      <c r="D21" s="8" t="str">
        <f t="shared" si="0"/>
        <v>NoBk_BBU_XV</v>
      </c>
      <c r="E21" s="11" t="s">
        <v>5</v>
      </c>
      <c r="F21" s="9"/>
      <c r="G21" s="11" t="s">
        <v>696</v>
      </c>
      <c r="H21" s="10">
        <v>49850647</v>
      </c>
      <c r="I21" s="10">
        <v>53836</v>
      </c>
      <c r="J21" s="9"/>
    </row>
    <row r="22" spans="1:10" x14ac:dyDescent="0.25">
      <c r="A22" s="8" t="s">
        <v>367</v>
      </c>
      <c r="B22" s="8" t="str">
        <f t="shared" si="1"/>
        <v>NoBk_hKre_Tv</v>
      </c>
      <c r="C22" s="8" t="str">
        <f t="shared" si="1"/>
        <v>NoBk_hKre_AV</v>
      </c>
      <c r="D22" s="8" t="str">
        <f t="shared" si="1"/>
        <v>NoBk_hKre_XV</v>
      </c>
      <c r="E22" s="9"/>
      <c r="F22" s="9"/>
      <c r="G22" s="9" t="s">
        <v>346</v>
      </c>
      <c r="H22" s="10">
        <v>49324646</v>
      </c>
      <c r="I22" s="10">
        <v>0</v>
      </c>
      <c r="J22" s="9"/>
    </row>
    <row r="23" spans="1:10" x14ac:dyDescent="0.25">
      <c r="A23" s="8" t="s">
        <v>368</v>
      </c>
      <c r="B23" s="8" t="str">
        <f t="shared" si="1"/>
        <v>NoBk_BVP_Tv</v>
      </c>
      <c r="C23" s="8" t="str">
        <f t="shared" si="1"/>
        <v>NoBk_BVP_AV</v>
      </c>
      <c r="D23" s="8" t="str">
        <f t="shared" si="1"/>
        <v>NoBk_BVP_XV</v>
      </c>
      <c r="E23" s="11" t="s">
        <v>6</v>
      </c>
      <c r="F23" s="9"/>
      <c r="G23" s="11" t="s">
        <v>345</v>
      </c>
      <c r="H23" s="10">
        <v>47360236</v>
      </c>
      <c r="I23" s="10">
        <v>161721</v>
      </c>
      <c r="J23" s="9"/>
    </row>
    <row r="24" spans="1:10" x14ac:dyDescent="0.25">
      <c r="A24" s="8" t="s">
        <v>713</v>
      </c>
      <c r="B24" s="8" t="str">
        <f t="shared" si="1"/>
        <v>NoBk_hKred_Tv</v>
      </c>
      <c r="C24" s="8" t="str">
        <f t="shared" si="1"/>
        <v>NoBk_hKred_AV</v>
      </c>
      <c r="D24" s="8" t="str">
        <f t="shared" si="1"/>
        <v>NoBk_hKred_XV</v>
      </c>
      <c r="E24" s="9"/>
      <c r="F24" s="9"/>
      <c r="G24" s="9" t="s">
        <v>346</v>
      </c>
      <c r="H24" s="10">
        <v>46176998</v>
      </c>
      <c r="I24" s="10">
        <v>0</v>
      </c>
      <c r="J24" s="9"/>
    </row>
    <row r="25" spans="1:10" x14ac:dyDescent="0.25">
      <c r="A25" s="8"/>
      <c r="B25" s="8" t="str">
        <f t="shared" si="1"/>
        <v>NoBk__Tv</v>
      </c>
      <c r="C25" s="8" t="str">
        <f t="shared" si="1"/>
        <v>NoBk__AV</v>
      </c>
      <c r="D25" s="8" t="str">
        <f t="shared" si="1"/>
        <v>NoBk__XV</v>
      </c>
      <c r="E25" s="9"/>
      <c r="F25" s="9"/>
      <c r="G25" s="9"/>
      <c r="H25" s="9"/>
      <c r="I25" s="9"/>
      <c r="J25" s="9"/>
    </row>
    <row r="26" spans="1:10" x14ac:dyDescent="0.25">
      <c r="A26" s="8" t="s">
        <v>369</v>
      </c>
      <c r="B26" s="8" t="str">
        <f t="shared" si="1"/>
        <v>NoBk_EfTgh_Tv</v>
      </c>
      <c r="C26" s="8" t="str">
        <f t="shared" si="1"/>
        <v>NoBk_EfTgh_AV</v>
      </c>
      <c r="D26" s="8" t="str">
        <f t="shared" si="1"/>
        <v>NoBk_EfTgh_XV</v>
      </c>
      <c r="E26" s="9"/>
      <c r="F26" s="9"/>
      <c r="G26" s="11" t="s">
        <v>347</v>
      </c>
      <c r="H26" s="10">
        <v>4000000</v>
      </c>
      <c r="I26" s="10">
        <v>0</v>
      </c>
      <c r="J26" s="10">
        <v>1621111</v>
      </c>
    </row>
    <row r="27" spans="1:10" x14ac:dyDescent="0.25"/>
    <row r="28" spans="1:10" hidden="1" x14ac:dyDescent="0.25"/>
    <row r="29" spans="1:10" hidden="1" x14ac:dyDescent="0.25"/>
  </sheetData>
  <sheetProtection password="BF77" sheet="1" objects="1" scenarios="1"/>
  <mergeCells count="1">
    <mergeCell ref="E3:J4"/>
  </mergeCells>
  <hyperlinks>
    <hyperlink ref="E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23"/>
  <sheetViews>
    <sheetView showGridLines="0" topLeftCell="D1" zoomScaleNormal="100" workbookViewId="0">
      <selection activeCell="D1" sqref="D1"/>
    </sheetView>
  </sheetViews>
  <sheetFormatPr defaultColWidth="0" defaultRowHeight="15" zeroHeight="1" x14ac:dyDescent="0.25"/>
  <cols>
    <col min="1" max="1" width="14.85546875" style="1" hidden="1" customWidth="1"/>
    <col min="2" max="2" width="16.42578125" style="1" hidden="1" customWidth="1"/>
    <col min="3" max="3" width="19.140625" style="1" hidden="1" customWidth="1"/>
    <col min="4" max="4" width="6.7109375" style="1" customWidth="1"/>
    <col min="5" max="5" width="69.85546875" style="1" customWidth="1"/>
    <col min="6" max="7" width="14.7109375" style="1" customWidth="1"/>
    <col min="8" max="8" width="6.140625" style="1" customWidth="1"/>
    <col min="9" max="16384" width="9.140625" style="1" hidden="1"/>
  </cols>
  <sheetData>
    <row r="1" spans="1:7" x14ac:dyDescent="0.25">
      <c r="D1" s="2" t="s">
        <v>739</v>
      </c>
    </row>
    <row r="2" spans="1:7" x14ac:dyDescent="0.25">
      <c r="E2" s="3"/>
    </row>
    <row r="3" spans="1:7" ht="40.5" customHeight="1" x14ac:dyDescent="0.25">
      <c r="A3" s="1" t="s">
        <v>879</v>
      </c>
      <c r="B3" s="1" t="s">
        <v>914</v>
      </c>
      <c r="D3" s="81" t="s">
        <v>961</v>
      </c>
      <c r="E3" s="81"/>
      <c r="F3" s="81"/>
      <c r="G3" s="81"/>
    </row>
    <row r="4" spans="1:7" ht="54" customHeight="1" x14ac:dyDescent="0.25">
      <c r="A4" s="4" t="s">
        <v>31</v>
      </c>
      <c r="B4" s="4" t="s">
        <v>916</v>
      </c>
      <c r="C4" s="4" t="s">
        <v>399</v>
      </c>
      <c r="D4" s="9"/>
      <c r="E4" s="14"/>
      <c r="F4" s="7" t="s">
        <v>374</v>
      </c>
      <c r="G4" s="7" t="s">
        <v>375</v>
      </c>
    </row>
    <row r="5" spans="1:7" x14ac:dyDescent="0.25">
      <c r="A5" s="8" t="s">
        <v>356</v>
      </c>
      <c r="B5" s="8" t="str">
        <f>$A$3&amp;"_"&amp;$A5&amp;"_"&amp;B$4</f>
        <v>Noba_SAP_GO</v>
      </c>
      <c r="C5" s="8" t="str">
        <f>$A$3&amp;"_"&amp;$A5&amp;"_"&amp;C$4</f>
        <v>Noba_SAP_XIA</v>
      </c>
      <c r="D5" s="11" t="s">
        <v>0</v>
      </c>
      <c r="E5" s="11" t="s">
        <v>335</v>
      </c>
      <c r="F5" s="10">
        <v>2759387</v>
      </c>
      <c r="G5" s="10">
        <v>6076364</v>
      </c>
    </row>
    <row r="6" spans="1:7" x14ac:dyDescent="0.25">
      <c r="A6" s="8" t="s">
        <v>378</v>
      </c>
      <c r="B6" s="8" t="str">
        <f t="shared" ref="B6:C20" si="0">$A$3&amp;"_"&amp;$A6&amp;"_"&amp;B$4</f>
        <v>Noba_SAV_GO</v>
      </c>
      <c r="C6" s="8" t="str">
        <f t="shared" si="0"/>
        <v>Noba_SAV_XIA</v>
      </c>
      <c r="D6" s="11"/>
      <c r="E6" s="9" t="s">
        <v>530</v>
      </c>
      <c r="F6" s="10">
        <v>0</v>
      </c>
      <c r="G6" s="10">
        <v>0</v>
      </c>
    </row>
    <row r="7" spans="1:7" x14ac:dyDescent="0.25">
      <c r="A7" s="8" t="s">
        <v>379</v>
      </c>
      <c r="B7" s="8" t="str">
        <f t="shared" si="0"/>
        <v>Noba_SAT_GO</v>
      </c>
      <c r="C7" s="8" t="str">
        <f t="shared" si="0"/>
        <v>Noba_SAT_XIA</v>
      </c>
      <c r="D7" s="11"/>
      <c r="E7" s="9" t="s">
        <v>529</v>
      </c>
      <c r="F7" s="10">
        <v>0</v>
      </c>
      <c r="G7" s="10">
        <v>136357</v>
      </c>
    </row>
    <row r="8" spans="1:7" x14ac:dyDescent="0.25">
      <c r="A8" s="8" t="s">
        <v>380</v>
      </c>
      <c r="B8" s="8" t="str">
        <f t="shared" si="0"/>
        <v>Noba_SAA_GO</v>
      </c>
      <c r="C8" s="8" t="str">
        <f t="shared" si="0"/>
        <v>Noba_SAA_XIA</v>
      </c>
      <c r="D8" s="11"/>
      <c r="E8" s="9" t="s">
        <v>531</v>
      </c>
      <c r="F8" s="10">
        <v>0</v>
      </c>
      <c r="G8" s="10">
        <v>72955</v>
      </c>
    </row>
    <row r="9" spans="1:7" x14ac:dyDescent="0.25">
      <c r="A9" s="8" t="s">
        <v>364</v>
      </c>
      <c r="B9" s="8" t="str">
        <f t="shared" si="0"/>
        <v>Noba_SAU_GO</v>
      </c>
      <c r="C9" s="8" t="str">
        <f t="shared" si="0"/>
        <v>Noba_SAU_XIA</v>
      </c>
      <c r="D9" s="11" t="s">
        <v>1</v>
      </c>
      <c r="E9" s="11" t="s">
        <v>334</v>
      </c>
      <c r="F9" s="10">
        <v>2759387</v>
      </c>
      <c r="G9" s="10">
        <v>6139766</v>
      </c>
    </row>
    <row r="10" spans="1:7" x14ac:dyDescent="0.25">
      <c r="A10" s="8"/>
      <c r="B10" s="8" t="str">
        <f t="shared" si="0"/>
        <v>Noba__GO</v>
      </c>
      <c r="C10" s="8" t="str">
        <f t="shared" si="0"/>
        <v>Noba__XIA</v>
      </c>
      <c r="D10" s="11"/>
      <c r="E10" s="11"/>
      <c r="F10" s="12"/>
      <c r="G10" s="12"/>
    </row>
    <row r="11" spans="1:7" x14ac:dyDescent="0.25">
      <c r="A11" s="8" t="s">
        <v>381</v>
      </c>
      <c r="B11" s="8" t="str">
        <f t="shared" si="0"/>
        <v>Noba_ANP_GO</v>
      </c>
      <c r="C11" s="8" t="str">
        <f t="shared" si="0"/>
        <v>Noba_ANP_XIA</v>
      </c>
      <c r="D11" s="11" t="s">
        <v>2</v>
      </c>
      <c r="E11" s="11" t="s">
        <v>716</v>
      </c>
      <c r="F11" s="10">
        <v>2759387</v>
      </c>
      <c r="G11" s="10">
        <v>5875861</v>
      </c>
    </row>
    <row r="12" spans="1:7" x14ac:dyDescent="0.25">
      <c r="A12" s="8" t="s">
        <v>382</v>
      </c>
      <c r="B12" s="8" t="str">
        <f t="shared" si="0"/>
        <v>Noba_ANV_GO</v>
      </c>
      <c r="C12" s="8" t="str">
        <f t="shared" si="0"/>
        <v>Noba_ANV_XIA</v>
      </c>
      <c r="D12" s="11"/>
      <c r="E12" s="9" t="s">
        <v>530</v>
      </c>
      <c r="F12" s="10">
        <v>0</v>
      </c>
      <c r="G12" s="10">
        <v>0</v>
      </c>
    </row>
    <row r="13" spans="1:7" x14ac:dyDescent="0.25">
      <c r="A13" s="8" t="s">
        <v>383</v>
      </c>
      <c r="B13" s="8" t="str">
        <f t="shared" si="0"/>
        <v>Noba_ANA_GO</v>
      </c>
      <c r="C13" s="8" t="str">
        <f t="shared" si="0"/>
        <v>Noba_ANA_XIA</v>
      </c>
      <c r="D13" s="11"/>
      <c r="E13" s="9" t="s">
        <v>532</v>
      </c>
      <c r="F13" s="12"/>
      <c r="G13" s="10">
        <v>43945</v>
      </c>
    </row>
    <row r="14" spans="1:7" x14ac:dyDescent="0.25">
      <c r="A14" s="8" t="s">
        <v>384</v>
      </c>
      <c r="B14" s="8" t="str">
        <f t="shared" si="0"/>
        <v>Noba_ANN_GO</v>
      </c>
      <c r="C14" s="8" t="str">
        <f t="shared" si="0"/>
        <v>Noba_ANN_XIA</v>
      </c>
      <c r="D14" s="11"/>
      <c r="E14" s="9" t="s">
        <v>533</v>
      </c>
      <c r="F14" s="10">
        <v>0</v>
      </c>
      <c r="G14" s="10">
        <v>0</v>
      </c>
    </row>
    <row r="15" spans="1:7" x14ac:dyDescent="0.25">
      <c r="A15" s="8" t="s">
        <v>385</v>
      </c>
      <c r="B15" s="8" t="str">
        <f t="shared" si="0"/>
        <v>Noba_ANTA_GO</v>
      </c>
      <c r="C15" s="8" t="str">
        <f t="shared" si="0"/>
        <v>Noba_ANTA_XIA</v>
      </c>
      <c r="D15" s="11"/>
      <c r="E15" s="9" t="s">
        <v>534</v>
      </c>
      <c r="F15" s="12"/>
      <c r="G15" s="10">
        <v>37160</v>
      </c>
    </row>
    <row r="16" spans="1:7" x14ac:dyDescent="0.25">
      <c r="A16" s="8" t="s">
        <v>386</v>
      </c>
      <c r="B16" s="8" t="str">
        <f t="shared" si="0"/>
        <v>Noba_ANTN_GO</v>
      </c>
      <c r="C16" s="8" t="str">
        <f t="shared" si="0"/>
        <v>Noba_ANTN_XIA</v>
      </c>
      <c r="D16" s="11"/>
      <c r="E16" s="9" t="s">
        <v>535</v>
      </c>
      <c r="F16" s="10">
        <v>0</v>
      </c>
      <c r="G16" s="10">
        <v>0</v>
      </c>
    </row>
    <row r="17" spans="1:7" x14ac:dyDescent="0.25">
      <c r="A17" s="8" t="s">
        <v>387</v>
      </c>
      <c r="B17" s="8" t="str">
        <f t="shared" si="0"/>
        <v>Noba_ANU_GO</v>
      </c>
      <c r="C17" s="8" t="str">
        <f t="shared" si="0"/>
        <v>Noba_ANU_XIA</v>
      </c>
      <c r="D17" s="11" t="s">
        <v>3</v>
      </c>
      <c r="E17" s="11" t="s">
        <v>715</v>
      </c>
      <c r="F17" s="10">
        <v>2759387</v>
      </c>
      <c r="G17" s="10">
        <v>5882646</v>
      </c>
    </row>
    <row r="18" spans="1:7" x14ac:dyDescent="0.25">
      <c r="A18" s="8"/>
      <c r="B18" s="8" t="str">
        <f t="shared" si="0"/>
        <v>Noba__GO</v>
      </c>
      <c r="C18" s="8" t="str">
        <f t="shared" si="0"/>
        <v>Noba__XIA</v>
      </c>
      <c r="D18" s="11"/>
      <c r="E18" s="11"/>
      <c r="F18" s="12"/>
      <c r="G18" s="12"/>
    </row>
    <row r="19" spans="1:7" x14ac:dyDescent="0.25">
      <c r="A19" s="8" t="s">
        <v>388</v>
      </c>
      <c r="B19" s="8" t="str">
        <f t="shared" si="0"/>
        <v>Noba_BehU_GO</v>
      </c>
      <c r="C19" s="8" t="str">
        <f t="shared" si="0"/>
        <v>Noba_BehU_XIA</v>
      </c>
      <c r="D19" s="11" t="s">
        <v>4</v>
      </c>
      <c r="E19" s="11" t="s">
        <v>714</v>
      </c>
      <c r="F19" s="10">
        <v>0</v>
      </c>
      <c r="G19" s="10">
        <v>257120</v>
      </c>
    </row>
    <row r="20" spans="1:7" x14ac:dyDescent="0.25">
      <c r="A20" s="8" t="s">
        <v>368</v>
      </c>
      <c r="B20" s="8" t="str">
        <f t="shared" si="0"/>
        <v>Noba_BVP_GO</v>
      </c>
      <c r="C20" s="8" t="str">
        <f t="shared" si="0"/>
        <v>Noba_BVP_XIA</v>
      </c>
      <c r="D20" s="9"/>
      <c r="E20" s="9" t="s">
        <v>345</v>
      </c>
      <c r="F20" s="10">
        <v>0</v>
      </c>
      <c r="G20" s="10">
        <v>200503</v>
      </c>
    </row>
    <row r="21" spans="1:7" x14ac:dyDescent="0.25"/>
    <row r="22" spans="1:7" hidden="1" x14ac:dyDescent="0.25"/>
    <row r="23" spans="1:7" hidden="1" x14ac:dyDescent="0.25"/>
  </sheetData>
  <sheetProtection password="BF77" sheet="1" objects="1" scenarios="1"/>
  <mergeCells count="1">
    <mergeCell ref="D3:G3"/>
  </mergeCells>
  <hyperlinks>
    <hyperlink ref="D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17"/>
  <sheetViews>
    <sheetView showGridLines="0" topLeftCell="D1" zoomScaleNormal="100" workbookViewId="0">
      <selection activeCell="D1" sqref="D1"/>
    </sheetView>
  </sheetViews>
  <sheetFormatPr defaultColWidth="0" defaultRowHeight="15" zeroHeight="1" x14ac:dyDescent="0.25"/>
  <cols>
    <col min="1" max="1" width="8" style="1" hidden="1" customWidth="1"/>
    <col min="2" max="2" width="11.140625" style="1" hidden="1" customWidth="1"/>
    <col min="3" max="3" width="8.28515625" style="1" hidden="1" customWidth="1"/>
    <col min="4" max="4" width="6.42578125" style="1" customWidth="1"/>
    <col min="5" max="5" width="73.85546875" style="1" customWidth="1"/>
    <col min="6" max="6" width="13.42578125" style="1" customWidth="1"/>
    <col min="7" max="7" width="12.85546875" style="1" customWidth="1"/>
    <col min="8" max="8" width="5.140625" style="1" customWidth="1"/>
    <col min="9" max="16384" width="9.140625" style="1" hidden="1"/>
  </cols>
  <sheetData>
    <row r="1" spans="1:7" x14ac:dyDescent="0.25">
      <c r="D1" s="2" t="s">
        <v>739</v>
      </c>
    </row>
    <row r="2" spans="1:7" x14ac:dyDescent="0.25">
      <c r="E2" s="3"/>
    </row>
    <row r="3" spans="1:7" ht="35.25" customHeight="1" x14ac:dyDescent="0.25">
      <c r="A3" s="1" t="s">
        <v>719</v>
      </c>
      <c r="B3" s="1" t="s">
        <v>914</v>
      </c>
      <c r="D3" s="87" t="s">
        <v>880</v>
      </c>
      <c r="E3" s="96"/>
      <c r="F3" s="96"/>
      <c r="G3" s="96"/>
    </row>
    <row r="4" spans="1:7" ht="48" customHeight="1" x14ac:dyDescent="0.25">
      <c r="A4" s="4" t="s">
        <v>31</v>
      </c>
      <c r="B4" s="4" t="s">
        <v>107</v>
      </c>
      <c r="C4" s="4" t="s">
        <v>108</v>
      </c>
      <c r="D4" s="9"/>
      <c r="E4" s="11"/>
      <c r="F4" s="7" t="s">
        <v>376</v>
      </c>
      <c r="G4" s="7" t="s">
        <v>377</v>
      </c>
    </row>
    <row r="5" spans="1:7" x14ac:dyDescent="0.25">
      <c r="A5" s="8" t="s">
        <v>389</v>
      </c>
      <c r="B5" s="8" t="str">
        <f>$A$3&amp;"_"&amp;$A5&amp;"_"&amp;B$4</f>
        <v>NoGb_GBP_Iejd</v>
      </c>
      <c r="C5" s="8" t="str">
        <f>$A$3&amp;"_"&amp;$A5&amp;"_"&amp;C$4</f>
        <v>NoGb_GBP_Dejd</v>
      </c>
      <c r="D5" s="11" t="s">
        <v>0</v>
      </c>
      <c r="E5" s="11" t="s">
        <v>718</v>
      </c>
      <c r="F5" s="10">
        <v>573</v>
      </c>
      <c r="G5" s="10">
        <v>544372</v>
      </c>
    </row>
    <row r="6" spans="1:7" x14ac:dyDescent="0.25">
      <c r="A6" s="8" t="s">
        <v>390</v>
      </c>
      <c r="B6" s="8" t="str">
        <f t="shared" ref="B6:C14" si="0">$A$3&amp;"_"&amp;$A6&amp;"_"&amp;B$4</f>
        <v>NoGb_GBV_Iejd</v>
      </c>
      <c r="C6" s="8" t="str">
        <f t="shared" si="0"/>
        <v>NoGb_GBV_Dejd</v>
      </c>
      <c r="D6" s="9" t="s">
        <v>1</v>
      </c>
      <c r="E6" s="9" t="s">
        <v>530</v>
      </c>
      <c r="F6" s="10">
        <v>0</v>
      </c>
      <c r="G6" s="10">
        <v>0</v>
      </c>
    </row>
    <row r="7" spans="1:7" x14ac:dyDescent="0.25">
      <c r="A7" s="8" t="s">
        <v>391</v>
      </c>
      <c r="B7" s="8" t="str">
        <f t="shared" si="0"/>
        <v>NoGb_GBT_Iejd</v>
      </c>
      <c r="C7" s="8" t="str">
        <f t="shared" si="0"/>
        <v>NoGb_GBT_Dejd</v>
      </c>
      <c r="D7" s="9" t="s">
        <v>2</v>
      </c>
      <c r="E7" s="9" t="s">
        <v>536</v>
      </c>
      <c r="F7" s="10">
        <v>0</v>
      </c>
      <c r="G7" s="10">
        <v>7445</v>
      </c>
    </row>
    <row r="8" spans="1:7" x14ac:dyDescent="0.25">
      <c r="A8" s="8" t="s">
        <v>392</v>
      </c>
      <c r="B8" s="8" t="str">
        <f t="shared" si="0"/>
        <v>NoGb_GBA_Iejd</v>
      </c>
      <c r="C8" s="8" t="str">
        <f t="shared" si="0"/>
        <v>NoGb_GBA_Dejd</v>
      </c>
      <c r="D8" s="9" t="s">
        <v>3</v>
      </c>
      <c r="E8" s="9" t="s">
        <v>537</v>
      </c>
      <c r="F8" s="10">
        <v>573</v>
      </c>
      <c r="G8" s="10">
        <v>634800</v>
      </c>
    </row>
    <row r="9" spans="1:7" x14ac:dyDescent="0.25">
      <c r="A9" s="8" t="s">
        <v>393</v>
      </c>
      <c r="B9" s="8" t="str">
        <f t="shared" si="0"/>
        <v>NoGb_GBAfs_Iejd</v>
      </c>
      <c r="C9" s="8" t="str">
        <f t="shared" si="0"/>
        <v>NoGb_GBAfs_Dejd</v>
      </c>
      <c r="D9" s="9" t="s">
        <v>4</v>
      </c>
      <c r="E9" s="9" t="s">
        <v>538</v>
      </c>
      <c r="F9" s="12"/>
      <c r="G9" s="10">
        <v>1603</v>
      </c>
    </row>
    <row r="10" spans="1:7" x14ac:dyDescent="0.25">
      <c r="A10" s="8" t="s">
        <v>394</v>
      </c>
      <c r="B10" s="8" t="str">
        <f t="shared" si="0"/>
        <v>NoGb_GBS_Iejd</v>
      </c>
      <c r="C10" s="8" t="str">
        <f t="shared" si="0"/>
        <v>NoGb_GBS_Dejd</v>
      </c>
      <c r="D10" s="9" t="s">
        <v>5</v>
      </c>
      <c r="E10" s="9" t="s">
        <v>539</v>
      </c>
      <c r="F10" s="12"/>
      <c r="G10" s="10">
        <v>225871</v>
      </c>
    </row>
    <row r="11" spans="1:7" x14ac:dyDescent="0.25">
      <c r="A11" s="8" t="s">
        <v>395</v>
      </c>
      <c r="B11" s="8" t="str">
        <f t="shared" si="0"/>
        <v>NoGb_GBN_Iejd</v>
      </c>
      <c r="C11" s="8" t="str">
        <f t="shared" si="0"/>
        <v>NoGb_GBN_Dejd</v>
      </c>
      <c r="D11" s="9" t="s">
        <v>6</v>
      </c>
      <c r="E11" s="9" t="s">
        <v>540</v>
      </c>
      <c r="F11" s="12"/>
      <c r="G11" s="10">
        <v>0</v>
      </c>
    </row>
    <row r="12" spans="1:7" x14ac:dyDescent="0.25">
      <c r="A12" s="8" t="s">
        <v>397</v>
      </c>
      <c r="B12" s="8" t="str">
        <f t="shared" si="0"/>
        <v>NoGb_GBR_Iejd</v>
      </c>
      <c r="C12" s="8" t="str">
        <f t="shared" si="0"/>
        <v>NoGb_GBR_Dejd</v>
      </c>
      <c r="D12" s="9" t="s">
        <v>7</v>
      </c>
      <c r="E12" s="9" t="s">
        <v>541</v>
      </c>
      <c r="F12" s="10">
        <v>0</v>
      </c>
      <c r="G12" s="12"/>
    </row>
    <row r="13" spans="1:7" x14ac:dyDescent="0.25">
      <c r="A13" s="8" t="s">
        <v>396</v>
      </c>
      <c r="B13" s="8" t="str">
        <f t="shared" si="0"/>
        <v>NoGb_GBX_Iejd</v>
      </c>
      <c r="C13" s="8" t="str">
        <f t="shared" si="0"/>
        <v>NoGb_GBX_Dejd</v>
      </c>
      <c r="D13" s="9" t="s">
        <v>8</v>
      </c>
      <c r="E13" s="9" t="s">
        <v>542</v>
      </c>
      <c r="F13" s="10">
        <v>0</v>
      </c>
      <c r="G13" s="10">
        <v>0</v>
      </c>
    </row>
    <row r="14" spans="1:7" x14ac:dyDescent="0.25">
      <c r="A14" s="8" t="s">
        <v>398</v>
      </c>
      <c r="B14" s="8" t="str">
        <f t="shared" si="0"/>
        <v>NoGb_GBU_Iejd</v>
      </c>
      <c r="C14" s="8" t="str">
        <f t="shared" si="0"/>
        <v>NoGb_GBU_Dejd</v>
      </c>
      <c r="D14" s="11" t="s">
        <v>9</v>
      </c>
      <c r="E14" s="11" t="s">
        <v>717</v>
      </c>
      <c r="F14" s="10">
        <v>0</v>
      </c>
      <c r="G14" s="10">
        <v>141285</v>
      </c>
    </row>
    <row r="15" spans="1:7" x14ac:dyDescent="0.25"/>
    <row r="16" spans="1:7" hidden="1" x14ac:dyDescent="0.25"/>
    <row r="17" hidden="1" x14ac:dyDescent="0.25"/>
  </sheetData>
  <sheetProtection password="BF77" sheet="1" objects="1" scenarios="1"/>
  <mergeCells count="1">
    <mergeCell ref="D3:G3"/>
  </mergeCells>
  <hyperlinks>
    <hyperlink ref="D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13"/>
  <sheetViews>
    <sheetView showGridLines="0" topLeftCell="D1" zoomScaleNormal="100" workbookViewId="0">
      <selection activeCell="D1" sqref="D1"/>
    </sheetView>
  </sheetViews>
  <sheetFormatPr defaultColWidth="0" defaultRowHeight="15" zeroHeight="1" x14ac:dyDescent="0.25"/>
  <cols>
    <col min="1" max="1" width="11.140625" style="1" hidden="1" customWidth="1"/>
    <col min="2" max="2" width="10.28515625" style="1" hidden="1" customWidth="1"/>
    <col min="3" max="3" width="10.5703125" style="1" hidden="1" customWidth="1"/>
    <col min="4" max="4" width="6.140625" style="1" customWidth="1"/>
    <col min="5" max="5" width="81.85546875" style="1" customWidth="1"/>
    <col min="6" max="7" width="16.5703125" style="1" customWidth="1"/>
    <col min="8" max="8" width="4.85546875" style="1" customWidth="1"/>
    <col min="9" max="16384" width="9.140625" style="1" hidden="1"/>
  </cols>
  <sheetData>
    <row r="1" spans="1:7" x14ac:dyDescent="0.25">
      <c r="D1" s="56" t="s">
        <v>739</v>
      </c>
    </row>
    <row r="2" spans="1:7" x14ac:dyDescent="0.25">
      <c r="E2" s="3"/>
    </row>
    <row r="3" spans="1:7" ht="48.75" customHeight="1" x14ac:dyDescent="0.25">
      <c r="A3" s="1" t="s">
        <v>720</v>
      </c>
      <c r="B3" s="1" t="s">
        <v>917</v>
      </c>
      <c r="D3" s="97" t="s">
        <v>884</v>
      </c>
      <c r="E3" s="98"/>
      <c r="F3" s="98"/>
      <c r="G3" s="99"/>
    </row>
    <row r="4" spans="1:7" ht="51" customHeight="1" x14ac:dyDescent="0.25">
      <c r="A4" s="4" t="s">
        <v>31</v>
      </c>
      <c r="B4" s="4" t="s">
        <v>422</v>
      </c>
      <c r="C4" s="4" t="s">
        <v>372</v>
      </c>
      <c r="D4" s="13"/>
      <c r="E4" s="14"/>
      <c r="F4" s="7" t="s">
        <v>407</v>
      </c>
      <c r="G4" s="7" t="s">
        <v>406</v>
      </c>
    </row>
    <row r="5" spans="1:7" x14ac:dyDescent="0.25">
      <c r="A5" s="8" t="s">
        <v>415</v>
      </c>
      <c r="B5" s="8" t="str">
        <f>$A$3&amp;"_"&amp;$A5&amp;"_"&amp;B$4</f>
        <v>NoBr_UOn_RO</v>
      </c>
      <c r="C5" s="8" t="str">
        <f>$A$3&amp;"_"&amp;$A5&amp;"_"&amp;C$4</f>
        <v>NoBr_UOn_XV</v>
      </c>
      <c r="D5" s="13" t="s">
        <v>0</v>
      </c>
      <c r="E5" s="13" t="s">
        <v>408</v>
      </c>
      <c r="F5" s="10">
        <v>3037194453.3112702</v>
      </c>
      <c r="G5" s="10">
        <v>0</v>
      </c>
    </row>
    <row r="6" spans="1:7" x14ac:dyDescent="0.25">
      <c r="A6" s="8" t="s">
        <v>416</v>
      </c>
      <c r="B6" s="8" t="str">
        <f t="shared" ref="B6:C10" si="0">$A$3&amp;"_"&amp;$A6&amp;"_"&amp;B$4</f>
        <v>NoBr_UOd_RO</v>
      </c>
      <c r="C6" s="8" t="str">
        <f t="shared" si="0"/>
        <v>NoBr_UOd_XV</v>
      </c>
      <c r="D6" s="13" t="s">
        <v>1</v>
      </c>
      <c r="E6" s="13" t="s">
        <v>409</v>
      </c>
      <c r="F6" s="10">
        <v>69125617.625</v>
      </c>
      <c r="G6" s="17"/>
    </row>
    <row r="7" spans="1:7" x14ac:dyDescent="0.25">
      <c r="A7" s="8" t="s">
        <v>417</v>
      </c>
      <c r="B7" s="8" t="str">
        <f t="shared" si="0"/>
        <v>NoBr_UOe_RO</v>
      </c>
      <c r="C7" s="8" t="str">
        <f t="shared" si="0"/>
        <v>NoBr_UOe_XV</v>
      </c>
      <c r="D7" s="13" t="s">
        <v>2</v>
      </c>
      <c r="E7" s="13" t="s">
        <v>410</v>
      </c>
      <c r="F7" s="10">
        <v>-139898258.94911999</v>
      </c>
      <c r="G7" s="10">
        <v>0</v>
      </c>
    </row>
    <row r="8" spans="1:7" x14ac:dyDescent="0.25">
      <c r="A8" s="8" t="s">
        <v>418</v>
      </c>
      <c r="B8" s="8" t="str">
        <f t="shared" si="0"/>
        <v>NoBr_UOTot_RO</v>
      </c>
      <c r="C8" s="8" t="str">
        <f t="shared" si="0"/>
        <v>NoBr_UOTot_XV</v>
      </c>
      <c r="D8" s="13" t="s">
        <v>3</v>
      </c>
      <c r="E8" s="13" t="s">
        <v>411</v>
      </c>
      <c r="F8" s="10">
        <v>2930611571.8853898</v>
      </c>
      <c r="G8" s="10">
        <v>0</v>
      </c>
    </row>
    <row r="9" spans="1:7" x14ac:dyDescent="0.25">
      <c r="A9" s="8" t="s">
        <v>419</v>
      </c>
      <c r="B9" s="8" t="str">
        <f t="shared" si="0"/>
        <v>NoBr_UOp_RO</v>
      </c>
      <c r="C9" s="8" t="str">
        <f t="shared" si="0"/>
        <v>NoBr_UOp_XV</v>
      </c>
      <c r="D9" s="13" t="s">
        <v>4</v>
      </c>
      <c r="E9" s="13" t="s">
        <v>412</v>
      </c>
      <c r="F9" s="10">
        <v>68998531</v>
      </c>
      <c r="G9" s="10">
        <v>0</v>
      </c>
    </row>
    <row r="10" spans="1:7" x14ac:dyDescent="0.25">
      <c r="A10" s="8" t="s">
        <v>420</v>
      </c>
      <c r="B10" s="8" t="str">
        <f t="shared" si="0"/>
        <v>NoBr_UOu_RO</v>
      </c>
      <c r="C10" s="8" t="str">
        <f t="shared" si="0"/>
        <v>NoBr_UOu_XV</v>
      </c>
      <c r="D10" s="13" t="s">
        <v>5</v>
      </c>
      <c r="E10" s="13" t="s">
        <v>413</v>
      </c>
      <c r="F10" s="10">
        <v>149033592</v>
      </c>
      <c r="G10" s="10">
        <v>0</v>
      </c>
    </row>
    <row r="11" spans="1:7" x14ac:dyDescent="0.25"/>
    <row r="12" spans="1:7" hidden="1" x14ac:dyDescent="0.25"/>
    <row r="13" spans="1:7" hidden="1" x14ac:dyDescent="0.25"/>
  </sheetData>
  <sheetProtection password="BF77" sheet="1" objects="1" scenarios="1"/>
  <mergeCells count="1">
    <mergeCell ref="D3:G3"/>
  </mergeCells>
  <hyperlinks>
    <hyperlink ref="D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32"/>
  <sheetViews>
    <sheetView showGridLines="0" topLeftCell="C1" zoomScaleNormal="100" workbookViewId="0">
      <selection activeCell="C1" sqref="C1"/>
    </sheetView>
  </sheetViews>
  <sheetFormatPr defaultColWidth="0" defaultRowHeight="15" zeroHeight="1" x14ac:dyDescent="0.25"/>
  <cols>
    <col min="1" max="1" width="14.42578125" style="1" hidden="1" customWidth="1"/>
    <col min="2" max="2" width="9.28515625" style="1" hidden="1" customWidth="1"/>
    <col min="3" max="4" width="5.7109375" style="1" customWidth="1"/>
    <col min="5" max="5" width="89.140625" style="1" customWidth="1"/>
    <col min="6" max="6" width="17.5703125" style="1" customWidth="1"/>
    <col min="7" max="7" width="3.7109375" style="1" customWidth="1"/>
    <col min="8" max="16384" width="9.140625" style="1" hidden="1"/>
  </cols>
  <sheetData>
    <row r="1" spans="1:6" x14ac:dyDescent="0.25">
      <c r="C1" s="2" t="s">
        <v>739</v>
      </c>
    </row>
    <row r="2" spans="1:6" x14ac:dyDescent="0.25">
      <c r="D2" s="3"/>
    </row>
    <row r="3" spans="1:6" ht="35.25" customHeight="1" x14ac:dyDescent="0.25">
      <c r="A3" s="1" t="s">
        <v>721</v>
      </c>
      <c r="B3" s="1" t="s">
        <v>914</v>
      </c>
      <c r="C3" s="81" t="s">
        <v>886</v>
      </c>
      <c r="D3" s="81"/>
      <c r="E3" s="81"/>
      <c r="F3" s="81"/>
    </row>
    <row r="4" spans="1:6" ht="30" customHeight="1" x14ac:dyDescent="0.25">
      <c r="B4" s="1" t="s">
        <v>109</v>
      </c>
      <c r="C4" s="9"/>
      <c r="D4" s="9"/>
      <c r="E4" s="9"/>
      <c r="F4" s="7" t="s">
        <v>606</v>
      </c>
    </row>
    <row r="5" spans="1:6" x14ac:dyDescent="0.25">
      <c r="C5" s="11" t="s">
        <v>0</v>
      </c>
      <c r="D5" s="11"/>
      <c r="E5" s="11" t="s">
        <v>69</v>
      </c>
      <c r="F5" s="9"/>
    </row>
    <row r="6" spans="1:6" x14ac:dyDescent="0.25">
      <c r="A6" s="1" t="s">
        <v>403</v>
      </c>
      <c r="B6" s="1" t="str">
        <f>$A$3&amp;"_"&amp;$B$4&amp;"_"&amp;A6</f>
        <v>NoBg_GKC_GC</v>
      </c>
      <c r="C6" s="9"/>
      <c r="D6" s="9"/>
      <c r="E6" s="9" t="s">
        <v>400</v>
      </c>
      <c r="F6" s="10">
        <v>0</v>
      </c>
    </row>
    <row r="7" spans="1:6" x14ac:dyDescent="0.25">
      <c r="A7" s="1" t="s">
        <v>404</v>
      </c>
      <c r="B7" s="1" t="str">
        <f t="shared" ref="B7:B22" si="0">$A$3&amp;"_"&amp;$B$4&amp;"_"&amp;A7</f>
        <v>NoBg_GKC_GK</v>
      </c>
      <c r="C7" s="9"/>
      <c r="D7" s="9"/>
      <c r="E7" s="9" t="s">
        <v>401</v>
      </c>
      <c r="F7" s="10">
        <v>727340208</v>
      </c>
    </row>
    <row r="8" spans="1:6" x14ac:dyDescent="0.25">
      <c r="A8" s="1" t="s">
        <v>405</v>
      </c>
      <c r="B8" s="1" t="str">
        <f t="shared" si="0"/>
        <v>NoBg_GKC_KCTot</v>
      </c>
      <c r="C8" s="9"/>
      <c r="D8" s="9"/>
      <c r="E8" s="9" t="s">
        <v>402</v>
      </c>
      <c r="F8" s="10">
        <v>727340208</v>
      </c>
    </row>
    <row r="9" spans="1:6" x14ac:dyDescent="0.25">
      <c r="B9" s="1" t="str">
        <f t="shared" si="0"/>
        <v>NoBg_GKC_</v>
      </c>
      <c r="C9" s="9"/>
      <c r="D9" s="9"/>
      <c r="E9" s="9"/>
      <c r="F9" s="17"/>
    </row>
    <row r="10" spans="1:6" x14ac:dyDescent="0.25">
      <c r="B10" s="1" t="str">
        <f t="shared" si="0"/>
        <v>NoBg_GKC_</v>
      </c>
      <c r="C10" s="14"/>
      <c r="D10" s="14"/>
      <c r="E10" s="14" t="s">
        <v>414</v>
      </c>
      <c r="F10" s="17"/>
    </row>
    <row r="11" spans="1:6" ht="25.5" x14ac:dyDescent="0.25">
      <c r="A11" s="1" t="s">
        <v>421</v>
      </c>
      <c r="B11" s="1" t="str">
        <f t="shared" si="0"/>
        <v>NoBg_GKC_VFa</v>
      </c>
      <c r="C11" s="13"/>
      <c r="D11" s="13"/>
      <c r="E11" s="13" t="s">
        <v>683</v>
      </c>
      <c r="F11" s="10">
        <v>-4105624</v>
      </c>
    </row>
    <row r="12" spans="1:6" x14ac:dyDescent="0.25">
      <c r="B12" s="1" t="str">
        <f t="shared" si="0"/>
        <v>NoBg_GKC_</v>
      </c>
      <c r="C12" s="9"/>
      <c r="D12" s="9"/>
      <c r="E12" s="9"/>
      <c r="F12" s="9"/>
    </row>
    <row r="13" spans="1:6" x14ac:dyDescent="0.25">
      <c r="C13" s="59" t="s">
        <v>8</v>
      </c>
      <c r="D13" s="59"/>
      <c r="E13" s="59" t="s">
        <v>77</v>
      </c>
      <c r="F13" s="60"/>
    </row>
    <row r="14" spans="1:6" x14ac:dyDescent="0.25">
      <c r="A14" s="61" t="s">
        <v>928</v>
      </c>
      <c r="B14" s="1" t="str">
        <f t="shared" si="0"/>
        <v>NoBg_GKC_Fkr</v>
      </c>
      <c r="C14" s="60"/>
      <c r="D14" s="60" t="s">
        <v>926</v>
      </c>
      <c r="E14" s="60" t="s">
        <v>927</v>
      </c>
      <c r="F14" s="10">
        <v>454070</v>
      </c>
    </row>
    <row r="15" spans="1:6" x14ac:dyDescent="0.25">
      <c r="A15" s="61" t="s">
        <v>931</v>
      </c>
      <c r="B15" s="1" t="str">
        <f t="shared" si="0"/>
        <v>NoBg_GKC_EjUR</v>
      </c>
      <c r="C15" s="60"/>
      <c r="D15" s="60" t="s">
        <v>929</v>
      </c>
      <c r="E15" s="60" t="s">
        <v>930</v>
      </c>
      <c r="F15" s="10">
        <v>0</v>
      </c>
    </row>
    <row r="16" spans="1:6" x14ac:dyDescent="0.25">
      <c r="A16" s="61" t="s">
        <v>934</v>
      </c>
      <c r="B16" s="1" t="str">
        <f t="shared" si="0"/>
        <v>NoBg_GKC_Trbd</v>
      </c>
      <c r="C16" s="60"/>
      <c r="D16" s="60" t="s">
        <v>932</v>
      </c>
      <c r="E16" s="60" t="s">
        <v>933</v>
      </c>
      <c r="F16" s="10">
        <v>0</v>
      </c>
    </row>
    <row r="17" spans="1:7" x14ac:dyDescent="0.25">
      <c r="A17" s="61" t="s">
        <v>937</v>
      </c>
      <c r="B17" s="1" t="str">
        <f t="shared" si="0"/>
        <v>NoBg_GKC_Tx</v>
      </c>
      <c r="C17" s="60"/>
      <c r="D17" s="60" t="s">
        <v>935</v>
      </c>
      <c r="E17" s="60" t="s">
        <v>936</v>
      </c>
      <c r="F17" s="10">
        <v>0</v>
      </c>
    </row>
    <row r="18" spans="1:7" x14ac:dyDescent="0.25">
      <c r="A18" s="61" t="s">
        <v>940</v>
      </c>
      <c r="B18" s="1" t="str">
        <f t="shared" si="0"/>
        <v>NoBg_GKC_Nmv</v>
      </c>
      <c r="C18" s="60"/>
      <c r="D18" s="60" t="s">
        <v>938</v>
      </c>
      <c r="E18" s="60" t="s">
        <v>939</v>
      </c>
      <c r="F18" s="10">
        <v>1681945</v>
      </c>
    </row>
    <row r="19" spans="1:7" x14ac:dyDescent="0.25">
      <c r="A19" s="61" t="s">
        <v>943</v>
      </c>
      <c r="B19" s="1" t="str">
        <f t="shared" si="0"/>
        <v>NoBg_GKC_Lfp</v>
      </c>
      <c r="C19" s="60"/>
      <c r="D19" s="60" t="s">
        <v>941</v>
      </c>
      <c r="E19" s="60" t="s">
        <v>942</v>
      </c>
      <c r="F19" s="10">
        <v>12394</v>
      </c>
    </row>
    <row r="20" spans="1:7" x14ac:dyDescent="0.25">
      <c r="A20" s="61" t="s">
        <v>946</v>
      </c>
      <c r="B20" s="1" t="str">
        <f t="shared" si="0"/>
        <v>NoBg_GKC_Srp</v>
      </c>
      <c r="C20" s="60"/>
      <c r="D20" s="60" t="s">
        <v>944</v>
      </c>
      <c r="E20" s="60" t="s">
        <v>945</v>
      </c>
      <c r="F20" s="10">
        <v>20927722</v>
      </c>
    </row>
    <row r="21" spans="1:7" x14ac:dyDescent="0.25">
      <c r="A21" s="61" t="s">
        <v>949</v>
      </c>
      <c r="B21" s="1" t="str">
        <f t="shared" si="0"/>
        <v>NoBg_GKC_Pas</v>
      </c>
      <c r="C21" s="60"/>
      <c r="D21" s="60" t="s">
        <v>947</v>
      </c>
      <c r="E21" s="60" t="s">
        <v>948</v>
      </c>
      <c r="F21" s="10">
        <v>2766151</v>
      </c>
    </row>
    <row r="22" spans="1:7" x14ac:dyDescent="0.25">
      <c r="A22" s="61" t="s">
        <v>951</v>
      </c>
      <c r="B22" s="1" t="str">
        <f t="shared" si="0"/>
        <v>NoBg_GKC_XPTot</v>
      </c>
      <c r="C22" s="60"/>
      <c r="D22" s="60"/>
      <c r="E22" s="59" t="s">
        <v>950</v>
      </c>
      <c r="F22" s="10">
        <v>25842282</v>
      </c>
      <c r="G22" s="62"/>
    </row>
    <row r="23" spans="1:7" x14ac:dyDescent="0.25"/>
    <row r="24" spans="1:7" hidden="1" x14ac:dyDescent="0.25"/>
    <row r="25" spans="1:7" hidden="1" x14ac:dyDescent="0.25"/>
    <row r="26" spans="1:7" hidden="1" x14ac:dyDescent="0.25"/>
    <row r="27" spans="1:7" hidden="1" x14ac:dyDescent="0.25"/>
    <row r="28" spans="1:7" hidden="1" x14ac:dyDescent="0.25"/>
    <row r="29" spans="1:7" hidden="1" x14ac:dyDescent="0.25"/>
    <row r="30" spans="1:7" hidden="1" x14ac:dyDescent="0.25"/>
    <row r="31" spans="1:7" hidden="1" x14ac:dyDescent="0.25"/>
    <row r="32" spans="1:7" hidden="1" x14ac:dyDescent="0.25"/>
  </sheetData>
  <sheetProtection password="BF77" sheet="1" objects="1" scenarios="1"/>
  <mergeCells count="1">
    <mergeCell ref="C3:F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32"/>
  <sheetViews>
    <sheetView showGridLines="0" topLeftCell="C1" zoomScaleNormal="100" workbookViewId="0">
      <selection activeCell="C1" sqref="C1"/>
    </sheetView>
  </sheetViews>
  <sheetFormatPr defaultColWidth="0" defaultRowHeight="15" zeroHeight="1" x14ac:dyDescent="0.25"/>
  <cols>
    <col min="1" max="1" width="10.7109375" style="1" hidden="1" customWidth="1"/>
    <col min="2" max="2" width="14.28515625" style="1" hidden="1" customWidth="1"/>
    <col min="3" max="3" width="4.7109375" style="1" customWidth="1"/>
    <col min="4" max="4" width="92.42578125" style="1" customWidth="1"/>
    <col min="5" max="5" width="15.85546875" style="1" customWidth="1"/>
    <col min="6" max="6" width="5" style="1" customWidth="1"/>
    <col min="7" max="16384" width="9.140625" style="1" hidden="1"/>
  </cols>
  <sheetData>
    <row r="1" spans="1:5" x14ac:dyDescent="0.25">
      <c r="C1" s="2" t="s">
        <v>739</v>
      </c>
    </row>
    <row r="2" spans="1:5" x14ac:dyDescent="0.25">
      <c r="D2" s="3"/>
    </row>
    <row r="3" spans="1:5" ht="45" customHeight="1" x14ac:dyDescent="0.25">
      <c r="A3" s="1" t="s">
        <v>722</v>
      </c>
      <c r="C3" s="81" t="s">
        <v>889</v>
      </c>
      <c r="D3" s="81"/>
      <c r="E3" s="81"/>
    </row>
    <row r="4" spans="1:5" ht="30" customHeight="1" x14ac:dyDescent="0.25">
      <c r="B4" s="1" t="s">
        <v>451</v>
      </c>
      <c r="C4" s="13"/>
      <c r="D4" s="14"/>
      <c r="E4" s="7" t="s">
        <v>606</v>
      </c>
    </row>
    <row r="5" spans="1:5" x14ac:dyDescent="0.25">
      <c r="C5" s="13"/>
      <c r="D5" s="14" t="s">
        <v>677</v>
      </c>
      <c r="E5" s="13"/>
    </row>
    <row r="6" spans="1:5" x14ac:dyDescent="0.25">
      <c r="A6" s="1" t="s">
        <v>452</v>
      </c>
      <c r="B6" s="1" t="str">
        <f>$A$3&amp;"_"&amp;$B$4&amp;"_"&amp;A6</f>
        <v>NoBs_STKT_Tkc</v>
      </c>
      <c r="C6" s="13" t="s">
        <v>2</v>
      </c>
      <c r="D6" s="13" t="s">
        <v>448</v>
      </c>
      <c r="E6" s="10">
        <v>50895588</v>
      </c>
    </row>
    <row r="7" spans="1:5" x14ac:dyDescent="0.25">
      <c r="B7" s="1" t="str">
        <f t="shared" ref="B7:B29" si="0">$A$3&amp;"_"&amp;$B$4&amp;"_"&amp;A7</f>
        <v>NoBs_STKT_</v>
      </c>
      <c r="C7" s="13"/>
      <c r="D7" s="14" t="s">
        <v>449</v>
      </c>
      <c r="E7" s="7"/>
    </row>
    <row r="8" spans="1:5" x14ac:dyDescent="0.25">
      <c r="A8" s="1" t="s">
        <v>453</v>
      </c>
      <c r="B8" s="1" t="str">
        <f t="shared" si="0"/>
        <v>NoBs_STKT_Tk</v>
      </c>
      <c r="C8" s="13"/>
      <c r="D8" s="13" t="s">
        <v>275</v>
      </c>
      <c r="E8" s="10">
        <v>50895588</v>
      </c>
    </row>
    <row r="9" spans="1:5" x14ac:dyDescent="0.25">
      <c r="A9" s="1" t="s">
        <v>454</v>
      </c>
      <c r="B9" s="1" t="str">
        <f t="shared" si="0"/>
        <v>NoBs_STKT_Tc</v>
      </c>
      <c r="C9" s="13"/>
      <c r="D9" s="13" t="s">
        <v>450</v>
      </c>
      <c r="E9" s="10">
        <v>0</v>
      </c>
    </row>
    <row r="10" spans="1:5" x14ac:dyDescent="0.25">
      <c r="B10" s="1" t="str">
        <f t="shared" si="0"/>
        <v>NoBs_STKT_</v>
      </c>
      <c r="C10" s="13"/>
      <c r="D10" s="13"/>
      <c r="E10" s="13"/>
    </row>
    <row r="11" spans="1:5" x14ac:dyDescent="0.25">
      <c r="A11" s="1" t="s">
        <v>466</v>
      </c>
      <c r="B11" s="1" t="str">
        <f t="shared" si="0"/>
        <v>NoBs_STKT_Utd</v>
      </c>
      <c r="C11" s="13" t="s">
        <v>3</v>
      </c>
      <c r="D11" s="13" t="s">
        <v>48</v>
      </c>
      <c r="E11" s="10">
        <v>0</v>
      </c>
    </row>
    <row r="12" spans="1:5" x14ac:dyDescent="0.25">
      <c r="A12" s="1" t="s">
        <v>465</v>
      </c>
      <c r="B12" s="1" t="str">
        <f t="shared" si="0"/>
        <v>NoBs_STKT_Uta</v>
      </c>
      <c r="C12" s="13" t="s">
        <v>4</v>
      </c>
      <c r="D12" s="13" t="s">
        <v>49</v>
      </c>
      <c r="E12" s="10">
        <v>0</v>
      </c>
    </row>
    <row r="13" spans="1:5" x14ac:dyDescent="0.25">
      <c r="B13" s="1" t="str">
        <f t="shared" si="0"/>
        <v>NoBs_STKT_</v>
      </c>
      <c r="C13" s="13"/>
      <c r="D13" s="13"/>
      <c r="E13" s="7"/>
    </row>
    <row r="14" spans="1:5" ht="15" customHeight="1" x14ac:dyDescent="0.25">
      <c r="B14" s="1" t="str">
        <f t="shared" si="0"/>
        <v>NoBs_STKT_</v>
      </c>
      <c r="C14" s="13"/>
      <c r="D14" s="14" t="s">
        <v>678</v>
      </c>
      <c r="E14" s="7"/>
    </row>
    <row r="15" spans="1:5" x14ac:dyDescent="0.25">
      <c r="A15" s="1" t="s">
        <v>464</v>
      </c>
      <c r="B15" s="1" t="str">
        <f t="shared" si="0"/>
        <v>NoBs_STKT_Gkc</v>
      </c>
      <c r="C15" s="13" t="s">
        <v>0</v>
      </c>
      <c r="D15" s="13" t="s">
        <v>402</v>
      </c>
      <c r="E15" s="10">
        <v>7181688</v>
      </c>
    </row>
    <row r="16" spans="1:5" x14ac:dyDescent="0.25">
      <c r="B16" s="1" t="str">
        <f t="shared" si="0"/>
        <v>NoBs_STKT_</v>
      </c>
      <c r="C16" s="13"/>
      <c r="D16" s="14" t="s">
        <v>449</v>
      </c>
      <c r="E16" s="7"/>
    </row>
    <row r="17" spans="1:5" x14ac:dyDescent="0.25">
      <c r="A17" s="1" t="s">
        <v>455</v>
      </c>
      <c r="B17" s="1" t="str">
        <f t="shared" si="0"/>
        <v>NoBs_STKT_Gk</v>
      </c>
      <c r="C17" s="13"/>
      <c r="D17" s="13" t="s">
        <v>401</v>
      </c>
      <c r="E17" s="10">
        <v>7181688</v>
      </c>
    </row>
    <row r="18" spans="1:5" x14ac:dyDescent="0.25">
      <c r="A18" s="1" t="s">
        <v>456</v>
      </c>
      <c r="B18" s="1" t="str">
        <f t="shared" si="0"/>
        <v>NoBs_STKT_Gc</v>
      </c>
      <c r="C18" s="13"/>
      <c r="D18" s="13" t="s">
        <v>400</v>
      </c>
      <c r="E18" s="10">
        <v>0</v>
      </c>
    </row>
    <row r="19" spans="1:5" x14ac:dyDescent="0.25">
      <c r="B19" s="1" t="str">
        <f t="shared" si="0"/>
        <v>NoBs_STKT_</v>
      </c>
      <c r="C19" s="13"/>
      <c r="D19" s="13"/>
      <c r="E19" s="13"/>
    </row>
    <row r="20" spans="1:5" x14ac:dyDescent="0.25">
      <c r="A20" s="1" t="s">
        <v>457</v>
      </c>
      <c r="B20" s="1" t="str">
        <f t="shared" si="0"/>
        <v>NoBs_STKT_Ixg</v>
      </c>
      <c r="C20" s="13" t="s">
        <v>1</v>
      </c>
      <c r="D20" s="13" t="s">
        <v>70</v>
      </c>
      <c r="E20" s="10">
        <v>10500000</v>
      </c>
    </row>
    <row r="21" spans="1:5" x14ac:dyDescent="0.25">
      <c r="B21" s="1" t="str">
        <f t="shared" si="0"/>
        <v>NoBs_STKT_</v>
      </c>
      <c r="C21" s="13"/>
      <c r="D21" s="13"/>
      <c r="E21" s="7"/>
    </row>
    <row r="22" spans="1:5" ht="15" customHeight="1" x14ac:dyDescent="0.25">
      <c r="B22" s="1" t="str">
        <f t="shared" si="0"/>
        <v>NoBs_STKT_</v>
      </c>
      <c r="C22" s="13"/>
      <c r="D22" s="14" t="s">
        <v>679</v>
      </c>
      <c r="E22" s="7"/>
    </row>
    <row r="23" spans="1:5" x14ac:dyDescent="0.25">
      <c r="A23" s="1" t="s">
        <v>463</v>
      </c>
      <c r="B23" s="1" t="str">
        <f t="shared" si="0"/>
        <v>NoBs_STKT_Od</v>
      </c>
      <c r="C23" s="13" t="s">
        <v>5</v>
      </c>
      <c r="D23" s="13" t="s">
        <v>50</v>
      </c>
      <c r="E23" s="10">
        <v>6437561</v>
      </c>
    </row>
    <row r="24" spans="1:5" x14ac:dyDescent="0.25">
      <c r="A24" s="1" t="s">
        <v>462</v>
      </c>
      <c r="B24" s="1" t="str">
        <f t="shared" si="0"/>
        <v>NoBs_STKT_Oa</v>
      </c>
      <c r="C24" s="13" t="s">
        <v>6</v>
      </c>
      <c r="D24" s="13" t="s">
        <v>51</v>
      </c>
      <c r="E24" s="10">
        <v>0</v>
      </c>
    </row>
    <row r="25" spans="1:5" x14ac:dyDescent="0.25">
      <c r="A25" s="1" t="s">
        <v>458</v>
      </c>
      <c r="B25" s="1" t="str">
        <f t="shared" si="0"/>
        <v>NoBs_STKT_Ak</v>
      </c>
      <c r="C25" s="13" t="s">
        <v>7</v>
      </c>
      <c r="D25" s="13" t="s">
        <v>52</v>
      </c>
      <c r="E25" s="10">
        <v>0</v>
      </c>
    </row>
    <row r="26" spans="1:5" x14ac:dyDescent="0.25">
      <c r="A26" s="1" t="s">
        <v>459</v>
      </c>
      <c r="B26" s="1" t="str">
        <f t="shared" si="0"/>
        <v>NoBs_STKT_Kav</v>
      </c>
      <c r="C26" s="13" t="s">
        <v>8</v>
      </c>
      <c r="D26" s="13" t="s">
        <v>53</v>
      </c>
      <c r="E26" s="10">
        <v>0</v>
      </c>
    </row>
    <row r="27" spans="1:5" x14ac:dyDescent="0.25">
      <c r="A27" s="1" t="s">
        <v>460</v>
      </c>
      <c r="B27" s="1" t="str">
        <f t="shared" si="0"/>
        <v>NoBs_STKT_Ktv</v>
      </c>
      <c r="C27" s="13" t="s">
        <v>9</v>
      </c>
      <c r="D27" s="13" t="s">
        <v>54</v>
      </c>
      <c r="E27" s="10">
        <v>0</v>
      </c>
    </row>
    <row r="28" spans="1:5" x14ac:dyDescent="0.25">
      <c r="A28" s="1" t="s">
        <v>105</v>
      </c>
      <c r="B28" s="1" t="str">
        <f t="shared" si="0"/>
        <v>NoBs_STKT_Gb</v>
      </c>
      <c r="C28" s="13" t="s">
        <v>12</v>
      </c>
      <c r="D28" s="13" t="s">
        <v>373</v>
      </c>
      <c r="E28" s="10">
        <v>0</v>
      </c>
    </row>
    <row r="29" spans="1:5" x14ac:dyDescent="0.25">
      <c r="A29" s="1" t="s">
        <v>461</v>
      </c>
      <c r="B29" s="1" t="str">
        <f t="shared" si="0"/>
        <v>NoBs_STKT_Xma</v>
      </c>
      <c r="C29" s="13" t="s">
        <v>13</v>
      </c>
      <c r="D29" s="13" t="s">
        <v>60</v>
      </c>
      <c r="E29" s="10">
        <v>0</v>
      </c>
    </row>
    <row r="30" spans="1:5" x14ac:dyDescent="0.25"/>
    <row r="31" spans="1:5" hidden="1" x14ac:dyDescent="0.25"/>
    <row r="32" spans="1:5" hidden="1" x14ac:dyDescent="0.25"/>
  </sheetData>
  <sheetProtection password="BF77" sheet="1" objects="1" scenarios="1"/>
  <mergeCells count="1">
    <mergeCell ref="C3:E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20"/>
  <sheetViews>
    <sheetView showGridLines="0" topLeftCell="D1" zoomScaleNormal="100" workbookViewId="0">
      <selection activeCell="D1" sqref="D1"/>
    </sheetView>
  </sheetViews>
  <sheetFormatPr defaultColWidth="0" defaultRowHeight="15" zeroHeight="1" x14ac:dyDescent="0.25"/>
  <cols>
    <col min="1" max="1" width="11.5703125" style="1" hidden="1" customWidth="1"/>
    <col min="2" max="2" width="19.5703125" style="1" hidden="1" customWidth="1"/>
    <col min="3" max="3" width="7.7109375" style="1" hidden="1" customWidth="1"/>
    <col min="4" max="4" width="6" style="1" customWidth="1"/>
    <col min="5" max="5" width="74.7109375" style="1" customWidth="1"/>
    <col min="6" max="7" width="17.42578125" style="1" customWidth="1"/>
    <col min="8" max="8" width="4.7109375" style="1" customWidth="1"/>
    <col min="9" max="16384" width="9.140625" style="1" hidden="1"/>
  </cols>
  <sheetData>
    <row r="1" spans="1:7" x14ac:dyDescent="0.25">
      <c r="D1" s="2" t="s">
        <v>739</v>
      </c>
    </row>
    <row r="2" spans="1:7" x14ac:dyDescent="0.25">
      <c r="E2" s="3"/>
    </row>
    <row r="3" spans="1:7" ht="51.75" customHeight="1" x14ac:dyDescent="0.25">
      <c r="A3" s="1" t="s">
        <v>854</v>
      </c>
      <c r="D3" s="81" t="s">
        <v>891</v>
      </c>
      <c r="E3" s="82"/>
      <c r="F3" s="82"/>
      <c r="G3" s="82"/>
    </row>
    <row r="4" spans="1:7" ht="41.25" customHeight="1" x14ac:dyDescent="0.25">
      <c r="A4" s="4" t="s">
        <v>31</v>
      </c>
      <c r="B4" s="4"/>
      <c r="C4" s="4"/>
      <c r="D4" s="9"/>
      <c r="E4" s="11"/>
      <c r="F4" s="7" t="s">
        <v>348</v>
      </c>
      <c r="G4" s="7" t="s">
        <v>349</v>
      </c>
    </row>
    <row r="5" spans="1:7" x14ac:dyDescent="0.25">
      <c r="B5" s="1" t="s">
        <v>370</v>
      </c>
      <c r="C5" s="1" t="s">
        <v>371</v>
      </c>
      <c r="D5" s="9"/>
      <c r="E5" s="11" t="s">
        <v>467</v>
      </c>
      <c r="F5" s="9"/>
      <c r="G5" s="9"/>
    </row>
    <row r="6" spans="1:7" x14ac:dyDescent="0.25">
      <c r="A6" s="8" t="s">
        <v>471</v>
      </c>
      <c r="B6" s="8" t="str">
        <f>$A$3&amp;"_"&amp;$A6&amp;"_"&amp;B$5</f>
        <v>NoBm_Atkc_TV</v>
      </c>
      <c r="C6" s="8" t="str">
        <f>$A$3&amp;"_"&amp;$A6&amp;"_"&amp;C$5</f>
        <v>NoBm_Atkc_AV</v>
      </c>
      <c r="D6" s="9" t="s">
        <v>2</v>
      </c>
      <c r="E6" s="9" t="s">
        <v>47</v>
      </c>
      <c r="F6" s="10">
        <v>794235771</v>
      </c>
      <c r="G6" s="10">
        <v>0</v>
      </c>
    </row>
    <row r="7" spans="1:7" x14ac:dyDescent="0.25">
      <c r="A7" s="8" t="s">
        <v>472</v>
      </c>
      <c r="B7" s="8" t="str">
        <f t="shared" ref="B7:C17" si="0">$A$3&amp;"_"&amp;$A7&amp;"_"&amp;B$5</f>
        <v>NoBm_Autd_TV</v>
      </c>
      <c r="C7" s="8" t="str">
        <f t="shared" si="0"/>
        <v>NoBm_Autd_AV</v>
      </c>
      <c r="D7" s="9" t="s">
        <v>3</v>
      </c>
      <c r="E7" s="9" t="s">
        <v>48</v>
      </c>
      <c r="F7" s="10">
        <v>3994317</v>
      </c>
      <c r="G7" s="10">
        <v>0</v>
      </c>
    </row>
    <row r="8" spans="1:7" x14ac:dyDescent="0.25">
      <c r="A8" s="8" t="s">
        <v>473</v>
      </c>
      <c r="B8" s="8" t="str">
        <f t="shared" si="0"/>
        <v>NoBm_Auta_TV</v>
      </c>
      <c r="C8" s="8" t="str">
        <f t="shared" si="0"/>
        <v>NoBm_Auta_AV</v>
      </c>
      <c r="D8" s="9" t="s">
        <v>4</v>
      </c>
      <c r="E8" s="9" t="s">
        <v>49</v>
      </c>
      <c r="F8" s="10">
        <v>12524</v>
      </c>
      <c r="G8" s="10">
        <v>0</v>
      </c>
    </row>
    <row r="9" spans="1:7" x14ac:dyDescent="0.25">
      <c r="A9" s="8" t="s">
        <v>474</v>
      </c>
      <c r="B9" s="8" t="str">
        <f t="shared" si="0"/>
        <v>NoBm_Aod_TV</v>
      </c>
      <c r="C9" s="8" t="str">
        <f t="shared" si="0"/>
        <v>NoBm_Aod_AV</v>
      </c>
      <c r="D9" s="9" t="s">
        <v>5</v>
      </c>
      <c r="E9" s="9" t="s">
        <v>50</v>
      </c>
      <c r="F9" s="10">
        <v>331619</v>
      </c>
      <c r="G9" s="10">
        <v>0</v>
      </c>
    </row>
    <row r="10" spans="1:7" x14ac:dyDescent="0.25">
      <c r="A10" s="8" t="s">
        <v>475</v>
      </c>
      <c r="B10" s="8" t="str">
        <f t="shared" si="0"/>
        <v>NoBm_Aoa_TV</v>
      </c>
      <c r="C10" s="8" t="str">
        <f t="shared" si="0"/>
        <v>NoBm_Aoa_AV</v>
      </c>
      <c r="D10" s="9" t="s">
        <v>6</v>
      </c>
      <c r="E10" s="9" t="s">
        <v>51</v>
      </c>
      <c r="F10" s="10">
        <v>0</v>
      </c>
      <c r="G10" s="10">
        <v>0</v>
      </c>
    </row>
    <row r="11" spans="1:7" x14ac:dyDescent="0.25">
      <c r="A11" s="8" t="s">
        <v>476</v>
      </c>
      <c r="B11" s="8" t="str">
        <f t="shared" si="0"/>
        <v>NoBm_ATot_TV</v>
      </c>
      <c r="C11" s="8" t="str">
        <f t="shared" si="0"/>
        <v>NoBm_ATot_AV</v>
      </c>
      <c r="D11" s="9"/>
      <c r="E11" s="11" t="s">
        <v>468</v>
      </c>
      <c r="F11" s="10">
        <v>802402619</v>
      </c>
      <c r="G11" s="10">
        <v>0</v>
      </c>
    </row>
    <row r="12" spans="1:7" x14ac:dyDescent="0.25">
      <c r="A12" s="8"/>
      <c r="B12" s="8" t="str">
        <f t="shared" si="0"/>
        <v>NoBm__TV</v>
      </c>
      <c r="C12" s="8" t="str">
        <f t="shared" si="0"/>
        <v>NoBm__AV</v>
      </c>
      <c r="D12" s="9"/>
      <c r="E12" s="9"/>
      <c r="F12" s="9"/>
      <c r="G12" s="9"/>
    </row>
    <row r="13" spans="1:7" x14ac:dyDescent="0.25">
      <c r="A13" s="8"/>
      <c r="B13" s="8" t="str">
        <f t="shared" si="0"/>
        <v>NoBm__TV</v>
      </c>
      <c r="C13" s="8" t="str">
        <f t="shared" si="0"/>
        <v>NoBm__AV</v>
      </c>
      <c r="D13" s="9"/>
      <c r="E13" s="11" t="s">
        <v>469</v>
      </c>
      <c r="F13" s="9"/>
      <c r="G13" s="9"/>
    </row>
    <row r="14" spans="1:7" x14ac:dyDescent="0.25">
      <c r="A14" s="8" t="s">
        <v>477</v>
      </c>
      <c r="B14" s="8" t="str">
        <f t="shared" si="0"/>
        <v>NoBm_Pgkc_TV</v>
      </c>
      <c r="C14" s="8" t="str">
        <f t="shared" si="0"/>
        <v>NoBm_Pgkc_AV</v>
      </c>
      <c r="D14" s="9" t="s">
        <v>0</v>
      </c>
      <c r="E14" s="9" t="s">
        <v>69</v>
      </c>
      <c r="F14" s="10">
        <v>12151967</v>
      </c>
      <c r="G14" s="10">
        <v>0</v>
      </c>
    </row>
    <row r="15" spans="1:7" x14ac:dyDescent="0.25">
      <c r="A15" s="8" t="s">
        <v>478</v>
      </c>
      <c r="B15" s="8" t="str">
        <f t="shared" si="0"/>
        <v>NoBm_Pig_TV</v>
      </c>
      <c r="C15" s="8" t="str">
        <f t="shared" si="0"/>
        <v>NoBm_Pig_AV</v>
      </c>
      <c r="D15" s="9" t="s">
        <v>1</v>
      </c>
      <c r="E15" s="9" t="s">
        <v>70</v>
      </c>
      <c r="F15" s="10">
        <v>30140</v>
      </c>
      <c r="G15" s="10">
        <v>0</v>
      </c>
    </row>
    <row r="16" spans="1:7" x14ac:dyDescent="0.25">
      <c r="A16" s="8" t="s">
        <v>479</v>
      </c>
      <c r="B16" s="8" t="str">
        <f t="shared" si="0"/>
        <v>NoBm_Puo_TV</v>
      </c>
      <c r="C16" s="8" t="str">
        <f t="shared" si="0"/>
        <v>NoBm_Puo_AV</v>
      </c>
      <c r="D16" s="9" t="s">
        <v>3</v>
      </c>
      <c r="E16" s="9" t="s">
        <v>190</v>
      </c>
      <c r="F16" s="10">
        <v>61125234</v>
      </c>
      <c r="G16" s="10">
        <v>0</v>
      </c>
    </row>
    <row r="17" spans="1:7" x14ac:dyDescent="0.25">
      <c r="A17" s="8" t="s">
        <v>480</v>
      </c>
      <c r="B17" s="8" t="str">
        <f t="shared" si="0"/>
        <v>NoBm_PTot_TV</v>
      </c>
      <c r="C17" s="8" t="str">
        <f t="shared" si="0"/>
        <v>NoBm_PTot_AV</v>
      </c>
      <c r="D17" s="9"/>
      <c r="E17" s="11" t="s">
        <v>470</v>
      </c>
      <c r="F17" s="10">
        <v>73851378</v>
      </c>
      <c r="G17" s="10">
        <v>0</v>
      </c>
    </row>
    <row r="18" spans="1:7" x14ac:dyDescent="0.25">
      <c r="F18" s="62"/>
    </row>
    <row r="19" spans="1:7" hidden="1" x14ac:dyDescent="0.25"/>
    <row r="20" spans="1:7" hidden="1" x14ac:dyDescent="0.25"/>
  </sheetData>
  <sheetProtection password="BF77" sheet="1" objects="1" scenarios="1"/>
  <mergeCells count="1">
    <mergeCell ref="D3:G3"/>
  </mergeCells>
  <hyperlinks>
    <hyperlink ref="D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H45"/>
  <sheetViews>
    <sheetView showGridLines="0" topLeftCell="D1" workbookViewId="0">
      <selection activeCell="D1" sqref="D1"/>
    </sheetView>
  </sheetViews>
  <sheetFormatPr defaultColWidth="0" defaultRowHeight="15" zeroHeight="1" x14ac:dyDescent="0.25"/>
  <cols>
    <col min="1" max="1" width="6.85546875" style="1" hidden="1" customWidth="1"/>
    <col min="2" max="2" width="18.140625" style="1" hidden="1" customWidth="1"/>
    <col min="3" max="3" width="19.85546875" style="1" hidden="1" customWidth="1"/>
    <col min="4" max="4" width="4.5703125" style="1" customWidth="1"/>
    <col min="5" max="5" width="7" style="1" customWidth="1"/>
    <col min="6" max="6" width="113.85546875" style="1" customWidth="1"/>
    <col min="7" max="7" width="16.28515625" style="1" bestFit="1" customWidth="1"/>
    <col min="8" max="8" width="5" style="1" customWidth="1"/>
    <col min="9" max="16384" width="9.140625" style="1" hidden="1"/>
  </cols>
  <sheetData>
    <row r="1" spans="1:7" x14ac:dyDescent="0.25">
      <c r="D1" s="2" t="s">
        <v>739</v>
      </c>
    </row>
    <row r="2" spans="1:7" x14ac:dyDescent="0.25">
      <c r="E2" s="3"/>
    </row>
    <row r="3" spans="1:7" ht="35.25" customHeight="1" x14ac:dyDescent="0.25">
      <c r="A3" s="1" t="s">
        <v>724</v>
      </c>
      <c r="D3" s="81" t="s">
        <v>893</v>
      </c>
      <c r="E3" s="81"/>
      <c r="F3" s="78"/>
      <c r="G3" s="26"/>
    </row>
    <row r="4" spans="1:7" ht="15.75" customHeight="1" x14ac:dyDescent="0.25">
      <c r="D4" s="9"/>
      <c r="E4" s="9"/>
      <c r="F4" s="28"/>
      <c r="G4" s="27" t="s">
        <v>847</v>
      </c>
    </row>
    <row r="5" spans="1:7" x14ac:dyDescent="0.25">
      <c r="A5" s="4" t="s">
        <v>31</v>
      </c>
      <c r="B5" s="4"/>
      <c r="C5" s="4"/>
      <c r="D5" s="28"/>
      <c r="E5" s="9"/>
      <c r="F5" s="9"/>
      <c r="G5" s="7" t="s">
        <v>543</v>
      </c>
    </row>
    <row r="6" spans="1:7" x14ac:dyDescent="0.25">
      <c r="B6" s="1" t="s">
        <v>527</v>
      </c>
      <c r="C6" s="1" t="s">
        <v>528</v>
      </c>
      <c r="D6" s="28"/>
      <c r="E6" s="9"/>
      <c r="F6" s="28" t="s">
        <v>972</v>
      </c>
      <c r="G6" s="7"/>
    </row>
    <row r="7" spans="1:7" x14ac:dyDescent="0.25">
      <c r="A7" s="66" t="s">
        <v>974</v>
      </c>
      <c r="B7" s="8" t="str">
        <f>$A$3&amp;"_"&amp;$A7&amp;"_"&amp;B$6</f>
        <v>Snh_NedAkP_UY</v>
      </c>
      <c r="C7" s="8" t="str">
        <f>$A$3&amp;"_"&amp;$A7&amp;"_"&amp;C$6</f>
        <v>Snh_NedAkP_GY</v>
      </c>
      <c r="D7" s="9" t="s">
        <v>0</v>
      </c>
      <c r="E7" s="9"/>
      <c r="F7" s="9" t="s">
        <v>500</v>
      </c>
      <c r="G7" s="10">
        <v>10819793</v>
      </c>
    </row>
    <row r="8" spans="1:7" x14ac:dyDescent="0.25">
      <c r="A8" s="66"/>
      <c r="B8" s="8" t="str">
        <f t="shared" ref="B8:C32" si="0">$A$3&amp;"_"&amp;$A8&amp;"_"&amp;B$6</f>
        <v>Snh__UY</v>
      </c>
      <c r="C8" s="8" t="str">
        <f t="shared" si="0"/>
        <v>Snh__GY</v>
      </c>
      <c r="D8" s="9"/>
      <c r="E8" s="9"/>
      <c r="F8" s="28" t="s">
        <v>502</v>
      </c>
      <c r="G8" s="12"/>
    </row>
    <row r="9" spans="1:7" x14ac:dyDescent="0.25">
      <c r="A9" s="66" t="s">
        <v>975</v>
      </c>
      <c r="B9" s="8" t="str">
        <f t="shared" si="0"/>
        <v>Snh_NedVkr_UY</v>
      </c>
      <c r="C9" s="8" t="str">
        <f t="shared" si="0"/>
        <v>Snh_NedVkr_GY</v>
      </c>
      <c r="D9" s="9"/>
      <c r="E9" s="9" t="s">
        <v>557</v>
      </c>
      <c r="F9" s="9" t="s">
        <v>331</v>
      </c>
      <c r="G9" s="10">
        <v>-295</v>
      </c>
    </row>
    <row r="10" spans="1:7" x14ac:dyDescent="0.25">
      <c r="A10" s="66" t="s">
        <v>976</v>
      </c>
      <c r="B10" s="8" t="str">
        <f t="shared" si="0"/>
        <v>Snh_NedNh_UY</v>
      </c>
      <c r="C10" s="8" t="str">
        <f t="shared" si="0"/>
        <v>Snh_NedNh_GY</v>
      </c>
      <c r="D10" s="9"/>
      <c r="E10" s="9" t="s">
        <v>558</v>
      </c>
      <c r="F10" s="9" t="s">
        <v>507</v>
      </c>
      <c r="G10" s="10">
        <v>7496943</v>
      </c>
    </row>
    <row r="11" spans="1:7" ht="25.5" x14ac:dyDescent="0.25">
      <c r="A11" s="66" t="s">
        <v>977</v>
      </c>
      <c r="B11" s="8" t="str">
        <f t="shared" si="0"/>
        <v>Snh_NedT_UY</v>
      </c>
      <c r="C11" s="8" t="str">
        <f t="shared" si="0"/>
        <v>Snh_NedT_GY</v>
      </c>
      <c r="D11" s="9"/>
      <c r="E11" s="9" t="s">
        <v>559</v>
      </c>
      <c r="F11" s="13" t="s">
        <v>508</v>
      </c>
      <c r="G11" s="10">
        <v>6885043</v>
      </c>
    </row>
    <row r="12" spans="1:7" x14ac:dyDescent="0.25">
      <c r="A12" s="66" t="s">
        <v>978</v>
      </c>
      <c r="B12" s="8" t="str">
        <f t="shared" si="0"/>
        <v>Snh_NedX_UY</v>
      </c>
      <c r="C12" s="8" t="str">
        <f t="shared" si="0"/>
        <v>Snh_NedX_GY</v>
      </c>
      <c r="D12" s="9"/>
      <c r="E12" s="9" t="s">
        <v>560</v>
      </c>
      <c r="F12" s="9" t="s">
        <v>503</v>
      </c>
      <c r="G12" s="10">
        <v>-3086</v>
      </c>
    </row>
    <row r="13" spans="1:7" x14ac:dyDescent="0.25">
      <c r="A13" s="66" t="s">
        <v>979</v>
      </c>
      <c r="B13" s="8" t="str">
        <f t="shared" si="0"/>
        <v>Snh_NedVre_UY</v>
      </c>
      <c r="C13" s="8" t="str">
        <f t="shared" si="0"/>
        <v>Snh_NedVre_GY</v>
      </c>
      <c r="D13" s="9"/>
      <c r="E13" s="9" t="s">
        <v>561</v>
      </c>
      <c r="F13" s="9" t="s">
        <v>504</v>
      </c>
      <c r="G13" s="10">
        <v>0</v>
      </c>
    </row>
    <row r="14" spans="1:7" x14ac:dyDescent="0.25">
      <c r="A14" s="66" t="s">
        <v>980</v>
      </c>
      <c r="B14" s="8" t="str">
        <f t="shared" si="0"/>
        <v>Snh_NedEt_UY</v>
      </c>
      <c r="C14" s="8" t="str">
        <f t="shared" si="0"/>
        <v>Snh_NedEt_GY</v>
      </c>
      <c r="D14" s="9"/>
      <c r="E14" s="9" t="s">
        <v>562</v>
      </c>
      <c r="F14" s="9" t="s">
        <v>505</v>
      </c>
      <c r="G14" s="10">
        <v>1268149</v>
      </c>
    </row>
    <row r="15" spans="1:7" x14ac:dyDescent="0.25">
      <c r="A15" s="66" t="s">
        <v>981</v>
      </c>
      <c r="B15" s="8" t="str">
        <f t="shared" si="0"/>
        <v>Snh_NedAkU_UY</v>
      </c>
      <c r="C15" s="8" t="str">
        <f t="shared" si="0"/>
        <v>Snh_NedAkU_GY</v>
      </c>
      <c r="D15" s="9" t="s">
        <v>1</v>
      </c>
      <c r="E15" s="9"/>
      <c r="F15" s="9" t="s">
        <v>711</v>
      </c>
      <c r="G15" s="10">
        <v>10160163</v>
      </c>
    </row>
    <row r="16" spans="1:7" ht="25.5" x14ac:dyDescent="0.25">
      <c r="A16" s="66" t="s">
        <v>982</v>
      </c>
      <c r="B16" s="8" t="str">
        <f t="shared" si="0"/>
        <v>Snh_NedSu_UY</v>
      </c>
      <c r="C16" s="8" t="str">
        <f t="shared" si="0"/>
        <v>Snh_NedSu_GY</v>
      </c>
      <c r="D16" s="9" t="s">
        <v>2</v>
      </c>
      <c r="E16" s="9"/>
      <c r="F16" s="13" t="s">
        <v>506</v>
      </c>
      <c r="G16" s="10">
        <v>2138491386</v>
      </c>
    </row>
    <row r="17" spans="1:7" x14ac:dyDescent="0.25">
      <c r="A17" s="8"/>
      <c r="B17" s="8" t="str">
        <f t="shared" si="0"/>
        <v>Snh__UY</v>
      </c>
      <c r="C17" s="8" t="str">
        <f t="shared" si="0"/>
        <v>Snh__GY</v>
      </c>
      <c r="D17" s="9"/>
      <c r="E17" s="9"/>
      <c r="F17" s="9"/>
      <c r="G17" s="12"/>
    </row>
    <row r="18" spans="1:7" x14ac:dyDescent="0.25">
      <c r="A18" s="8"/>
      <c r="B18" s="8" t="str">
        <f t="shared" si="0"/>
        <v>Snh__UY</v>
      </c>
      <c r="C18" s="8" t="str">
        <f t="shared" si="0"/>
        <v>Snh__GY</v>
      </c>
      <c r="D18" s="9"/>
      <c r="E18" s="9"/>
      <c r="F18" s="28" t="s">
        <v>509</v>
      </c>
      <c r="G18" s="12"/>
    </row>
    <row r="19" spans="1:7" x14ac:dyDescent="0.25">
      <c r="A19" s="8" t="s">
        <v>516</v>
      </c>
      <c r="B19" s="8" t="str">
        <f t="shared" si="0"/>
        <v>Snh_KrAkP_UY</v>
      </c>
      <c r="C19" s="8" t="str">
        <f t="shared" si="0"/>
        <v>Snh_KrAkP_GY</v>
      </c>
      <c r="D19" s="9" t="s">
        <v>0</v>
      </c>
      <c r="E19" s="9"/>
      <c r="F19" s="9" t="s">
        <v>510</v>
      </c>
      <c r="G19" s="10">
        <v>159576</v>
      </c>
    </row>
    <row r="20" spans="1:7" x14ac:dyDescent="0.25">
      <c r="A20" s="8"/>
      <c r="B20" s="8" t="str">
        <f t="shared" si="0"/>
        <v>Snh__UY</v>
      </c>
      <c r="C20" s="8" t="str">
        <f t="shared" si="0"/>
        <v>Snh__GY</v>
      </c>
      <c r="D20" s="9"/>
      <c r="E20" s="9"/>
      <c r="F20" s="28" t="s">
        <v>502</v>
      </c>
      <c r="G20" s="12"/>
    </row>
    <row r="21" spans="1:7" x14ac:dyDescent="0.25">
      <c r="A21" s="8" t="s">
        <v>517</v>
      </c>
      <c r="B21" s="8" t="str">
        <f t="shared" si="0"/>
        <v>Snh_KrVkr_UY</v>
      </c>
      <c r="C21" s="8" t="str">
        <f t="shared" si="0"/>
        <v>Snh_KrVkr_GY</v>
      </c>
      <c r="D21" s="9"/>
      <c r="E21" s="9" t="s">
        <v>557</v>
      </c>
      <c r="F21" s="9" t="s">
        <v>331</v>
      </c>
      <c r="G21" s="10">
        <v>0</v>
      </c>
    </row>
    <row r="22" spans="1:7" x14ac:dyDescent="0.25">
      <c r="A22" s="8" t="s">
        <v>518</v>
      </c>
      <c r="B22" s="8" t="str">
        <f t="shared" si="0"/>
        <v>Snh_KrNh_UY</v>
      </c>
      <c r="C22" s="8" t="str">
        <f t="shared" si="0"/>
        <v>Snh_KrNh_GY</v>
      </c>
      <c r="D22" s="9"/>
      <c r="E22" s="9" t="s">
        <v>558</v>
      </c>
      <c r="F22" s="9" t="s">
        <v>507</v>
      </c>
      <c r="G22" s="10">
        <v>65428</v>
      </c>
    </row>
    <row r="23" spans="1:7" ht="25.5" x14ac:dyDescent="0.25">
      <c r="A23" s="8" t="s">
        <v>519</v>
      </c>
      <c r="B23" s="8" t="str">
        <f t="shared" si="0"/>
        <v>Snh_KrT_UY</v>
      </c>
      <c r="C23" s="8" t="str">
        <f t="shared" si="0"/>
        <v>Snh_KrT_GY</v>
      </c>
      <c r="D23" s="9"/>
      <c r="E23" s="9" t="s">
        <v>559</v>
      </c>
      <c r="F23" s="13" t="s">
        <v>514</v>
      </c>
      <c r="G23" s="10">
        <v>32694</v>
      </c>
    </row>
    <row r="24" spans="1:7" x14ac:dyDescent="0.25">
      <c r="A24" s="8" t="s">
        <v>520</v>
      </c>
      <c r="B24" s="8" t="str">
        <f t="shared" si="0"/>
        <v>Snh_KrX_UY</v>
      </c>
      <c r="C24" s="8" t="str">
        <f t="shared" si="0"/>
        <v>Snh_KrX_GY</v>
      </c>
      <c r="D24" s="9"/>
      <c r="E24" s="9" t="s">
        <v>560</v>
      </c>
      <c r="F24" s="9" t="s">
        <v>503</v>
      </c>
      <c r="G24" s="10">
        <v>3303</v>
      </c>
    </row>
    <row r="25" spans="1:7" x14ac:dyDescent="0.25">
      <c r="A25" s="8" t="s">
        <v>521</v>
      </c>
      <c r="B25" s="8" t="str">
        <f t="shared" si="0"/>
        <v>Snh_KrVre_UY</v>
      </c>
      <c r="C25" s="8" t="str">
        <f t="shared" si="0"/>
        <v>Snh_KrVre_GY</v>
      </c>
      <c r="D25" s="9"/>
      <c r="E25" s="9" t="s">
        <v>561</v>
      </c>
      <c r="F25" s="9" t="s">
        <v>504</v>
      </c>
      <c r="G25" s="10">
        <v>0</v>
      </c>
    </row>
    <row r="26" spans="1:7" x14ac:dyDescent="0.25">
      <c r="A26" s="8" t="s">
        <v>522</v>
      </c>
      <c r="B26" s="8" t="str">
        <f t="shared" si="0"/>
        <v>Snh_KrEt_UY</v>
      </c>
      <c r="C26" s="8" t="str">
        <f t="shared" si="0"/>
        <v>Snh_KrEt_GY</v>
      </c>
      <c r="D26" s="9"/>
      <c r="E26" s="9" t="s">
        <v>562</v>
      </c>
      <c r="F26" s="9" t="s">
        <v>511</v>
      </c>
      <c r="G26" s="10">
        <v>89180</v>
      </c>
    </row>
    <row r="27" spans="1:7" x14ac:dyDescent="0.25">
      <c r="A27" s="8" t="s">
        <v>523</v>
      </c>
      <c r="B27" s="8" t="str">
        <f t="shared" si="0"/>
        <v>Snh_KrAkU_UY</v>
      </c>
      <c r="C27" s="8" t="str">
        <f t="shared" si="0"/>
        <v>Snh_KrAkU_GY</v>
      </c>
      <c r="D27" s="9" t="s">
        <v>1</v>
      </c>
      <c r="E27" s="9"/>
      <c r="F27" s="9" t="s">
        <v>712</v>
      </c>
      <c r="G27" s="10">
        <v>106433</v>
      </c>
    </row>
    <row r="28" spans="1:7" ht="25.5" x14ac:dyDescent="0.25">
      <c r="A28" s="8" t="s">
        <v>524</v>
      </c>
      <c r="B28" s="8" t="str">
        <f t="shared" si="0"/>
        <v>Snh_KrSu_UY</v>
      </c>
      <c r="C28" s="8" t="str">
        <f t="shared" si="0"/>
        <v>Snh_KrSu_GY</v>
      </c>
      <c r="D28" s="9" t="s">
        <v>2</v>
      </c>
      <c r="E28" s="9"/>
      <c r="F28" s="13" t="s">
        <v>515</v>
      </c>
      <c r="G28" s="10">
        <v>9700720</v>
      </c>
    </row>
    <row r="29" spans="1:7" x14ac:dyDescent="0.25">
      <c r="A29" s="8"/>
      <c r="B29" s="8" t="str">
        <f t="shared" si="0"/>
        <v>Snh__UY</v>
      </c>
      <c r="C29" s="8" t="str">
        <f t="shared" si="0"/>
        <v>Snh__GY</v>
      </c>
      <c r="D29" s="9"/>
      <c r="E29" s="9"/>
      <c r="F29" s="9"/>
      <c r="G29" s="12"/>
    </row>
    <row r="30" spans="1:7" x14ac:dyDescent="0.25">
      <c r="A30" s="8"/>
      <c r="B30" s="8" t="str">
        <f t="shared" si="0"/>
        <v>Snh__UY</v>
      </c>
      <c r="C30" s="8" t="str">
        <f t="shared" si="0"/>
        <v>Snh__GY</v>
      </c>
      <c r="D30" s="9"/>
      <c r="E30" s="9"/>
      <c r="F30" s="28" t="s">
        <v>512</v>
      </c>
      <c r="G30" s="12"/>
    </row>
    <row r="31" spans="1:7" x14ac:dyDescent="0.25">
      <c r="A31" s="8" t="s">
        <v>525</v>
      </c>
      <c r="B31" s="8" t="str">
        <f t="shared" si="0"/>
        <v>Snh_EtIn_UY</v>
      </c>
      <c r="C31" s="8" t="str">
        <f t="shared" si="0"/>
        <v>Snh_EtIn_GY</v>
      </c>
      <c r="D31" s="9" t="s">
        <v>0</v>
      </c>
      <c r="E31" s="9"/>
      <c r="F31" s="9" t="s">
        <v>973</v>
      </c>
      <c r="G31" s="10">
        <v>675749.43400000001</v>
      </c>
    </row>
    <row r="32" spans="1:7" x14ac:dyDescent="0.25">
      <c r="A32" s="8" t="s">
        <v>526</v>
      </c>
      <c r="B32" s="8" t="str">
        <f t="shared" si="0"/>
        <v>Snh_EtAfF_UY</v>
      </c>
      <c r="C32" s="8" t="str">
        <f t="shared" si="0"/>
        <v>Snh_EtAfF_GY</v>
      </c>
      <c r="D32" s="9" t="s">
        <v>1</v>
      </c>
      <c r="E32" s="9"/>
      <c r="F32" s="9" t="s">
        <v>513</v>
      </c>
      <c r="G32" s="10">
        <v>415825.50199999998</v>
      </c>
    </row>
    <row r="33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</sheetData>
  <sheetProtection password="BF77" sheet="1" objects="1" scenarios="1"/>
  <mergeCells count="1">
    <mergeCell ref="D3:F3"/>
  </mergeCells>
  <hyperlinks>
    <hyperlink ref="D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&amp;C&amp;G</oddHeader>
    <oddFooter>&amp;A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17"/>
  <sheetViews>
    <sheetView showGridLines="0" topLeftCell="E1" zoomScaleNormal="100" workbookViewId="0">
      <selection activeCell="E1" sqref="E1"/>
    </sheetView>
  </sheetViews>
  <sheetFormatPr defaultColWidth="0" defaultRowHeight="15" zeroHeight="1" x14ac:dyDescent="0.25"/>
  <cols>
    <col min="1" max="1" width="8.85546875" style="1" hidden="1" customWidth="1"/>
    <col min="2" max="2" width="14.85546875" style="1" hidden="1" customWidth="1"/>
    <col min="3" max="3" width="21" style="1" hidden="1" customWidth="1"/>
    <col min="4" max="4" width="21.140625" style="1" hidden="1" customWidth="1"/>
    <col min="5" max="5" width="9.140625" style="1" customWidth="1"/>
    <col min="6" max="6" width="69.85546875" style="1" customWidth="1"/>
    <col min="7" max="7" width="11" style="1" customWidth="1"/>
    <col min="8" max="8" width="10.7109375" style="1" customWidth="1"/>
    <col min="9" max="9" width="9.85546875" style="1" customWidth="1"/>
    <col min="10" max="10" width="3.7109375" style="1" customWidth="1"/>
    <col min="11" max="16384" width="9.140625" style="1" hidden="1"/>
  </cols>
  <sheetData>
    <row r="1" spans="1:9" x14ac:dyDescent="0.25">
      <c r="E1" s="2" t="s">
        <v>739</v>
      </c>
    </row>
    <row r="2" spans="1:9" x14ac:dyDescent="0.25">
      <c r="F2" s="3"/>
    </row>
    <row r="3" spans="1:9" ht="35.25" customHeight="1" x14ac:dyDescent="0.25">
      <c r="A3" s="68" t="s">
        <v>896</v>
      </c>
      <c r="E3" s="81" t="s">
        <v>895</v>
      </c>
      <c r="F3" s="78"/>
      <c r="G3" s="78"/>
      <c r="H3" s="18"/>
      <c r="I3" s="18"/>
    </row>
    <row r="4" spans="1:9" ht="14.25" customHeight="1" x14ac:dyDescent="0.25">
      <c r="E4" s="100" t="s">
        <v>737</v>
      </c>
      <c r="F4" s="101"/>
      <c r="G4" s="101"/>
      <c r="H4" s="101"/>
      <c r="I4" s="102"/>
    </row>
    <row r="5" spans="1:9" ht="27.75" customHeight="1" x14ac:dyDescent="0.25">
      <c r="A5" s="4" t="s">
        <v>31</v>
      </c>
      <c r="B5" s="4" t="s">
        <v>487</v>
      </c>
      <c r="C5" s="4" t="s">
        <v>498</v>
      </c>
      <c r="D5" s="4" t="s">
        <v>668</v>
      </c>
      <c r="E5" s="9"/>
      <c r="F5" s="11"/>
      <c r="G5" s="7" t="s">
        <v>675</v>
      </c>
      <c r="H5" s="7" t="s">
        <v>676</v>
      </c>
      <c r="I5" s="12" t="s">
        <v>669</v>
      </c>
    </row>
    <row r="6" spans="1:9" x14ac:dyDescent="0.25">
      <c r="A6" s="8" t="s">
        <v>494</v>
      </c>
      <c r="B6" s="8" t="str">
        <f>$A$3&amp;"_"&amp;$A6&amp;"_"&amp;B$5</f>
        <v>ssb_KrP_Ind</v>
      </c>
      <c r="C6" s="8" t="str">
        <f t="shared" ref="C6:D14" si="0">$A$3&amp;"_"&amp;$A6&amp;"_"&amp;C$5</f>
        <v>ssb_KrP_Udl</v>
      </c>
      <c r="D6" s="8" t="str">
        <f t="shared" si="0"/>
        <v>ssb_KrP_Ant</v>
      </c>
      <c r="E6" s="9"/>
      <c r="F6" s="11" t="s">
        <v>488</v>
      </c>
      <c r="G6" s="10">
        <v>46</v>
      </c>
      <c r="H6" s="10">
        <v>3</v>
      </c>
      <c r="I6" s="9"/>
    </row>
    <row r="7" spans="1:9" x14ac:dyDescent="0.25">
      <c r="A7" s="8" t="s">
        <v>495</v>
      </c>
      <c r="B7" s="8" t="str">
        <f t="shared" ref="B7:B14" si="1">$A$3&amp;"_"&amp;$A7&amp;"_"&amp;B$5</f>
        <v>ssb_Ny_Ind</v>
      </c>
      <c r="C7" s="8" t="str">
        <f t="shared" si="0"/>
        <v>ssb_Ny_Udl</v>
      </c>
      <c r="D7" s="8" t="str">
        <f t="shared" si="0"/>
        <v>ssb_Ny_Ant</v>
      </c>
      <c r="E7" s="9" t="s">
        <v>0</v>
      </c>
      <c r="F7" s="9" t="s">
        <v>489</v>
      </c>
      <c r="G7" s="10">
        <v>0</v>
      </c>
      <c r="H7" s="10">
        <v>0</v>
      </c>
      <c r="I7" s="9"/>
    </row>
    <row r="8" spans="1:9" x14ac:dyDescent="0.25">
      <c r="A8" s="8" t="s">
        <v>496</v>
      </c>
      <c r="B8" s="8" t="str">
        <f t="shared" si="1"/>
        <v>ssb_Ned_Ind</v>
      </c>
      <c r="C8" s="8" t="str">
        <f t="shared" si="0"/>
        <v>ssb_Ned_Udl</v>
      </c>
      <c r="D8" s="8" t="str">
        <f t="shared" si="0"/>
        <v>ssb_Ned_Ant</v>
      </c>
      <c r="E8" s="9" t="s">
        <v>1</v>
      </c>
      <c r="F8" s="9" t="s">
        <v>490</v>
      </c>
      <c r="G8" s="10">
        <v>0</v>
      </c>
      <c r="H8" s="10">
        <v>0</v>
      </c>
      <c r="I8" s="9"/>
    </row>
    <row r="9" spans="1:9" x14ac:dyDescent="0.25">
      <c r="A9" s="8" t="s">
        <v>497</v>
      </c>
      <c r="B9" s="8" t="str">
        <f t="shared" si="1"/>
        <v>ssb_KrU_Ind</v>
      </c>
      <c r="C9" s="8" t="str">
        <f t="shared" si="0"/>
        <v>ssb_KrU_Udl</v>
      </c>
      <c r="D9" s="8" t="str">
        <f t="shared" si="0"/>
        <v>ssb_KrU_Ant</v>
      </c>
      <c r="E9" s="9"/>
      <c r="F9" s="11" t="s">
        <v>491</v>
      </c>
      <c r="G9" s="10">
        <v>46</v>
      </c>
      <c r="H9" s="10">
        <v>3</v>
      </c>
      <c r="I9" s="9"/>
    </row>
    <row r="10" spans="1:9" x14ac:dyDescent="0.25">
      <c r="A10" s="8"/>
      <c r="B10" s="8"/>
      <c r="C10" s="8"/>
      <c r="D10" s="8"/>
      <c r="E10" s="9"/>
      <c r="F10" s="9"/>
      <c r="G10" s="9"/>
      <c r="H10" s="9"/>
      <c r="I10" s="9"/>
    </row>
    <row r="11" spans="1:9" x14ac:dyDescent="0.25">
      <c r="A11" s="8"/>
      <c r="B11" s="8"/>
      <c r="C11" s="8"/>
      <c r="D11" s="8"/>
      <c r="E11" s="9"/>
      <c r="F11" s="11" t="s">
        <v>492</v>
      </c>
      <c r="G11" s="9"/>
      <c r="H11" s="9"/>
      <c r="I11" s="9"/>
    </row>
    <row r="12" spans="1:9" x14ac:dyDescent="0.25">
      <c r="A12" s="8" t="s">
        <v>680</v>
      </c>
      <c r="B12" s="8" t="str">
        <f t="shared" si="1"/>
        <v>ssb_BeK_Ind</v>
      </c>
      <c r="C12" s="8" t="str">
        <f t="shared" si="0"/>
        <v>ssb_BeK_Udl</v>
      </c>
      <c r="D12" s="8" t="str">
        <f t="shared" si="0"/>
        <v>ssb_BeK_Ant</v>
      </c>
      <c r="E12" s="9" t="s">
        <v>0</v>
      </c>
      <c r="F12" s="9" t="s">
        <v>493</v>
      </c>
      <c r="G12" s="9"/>
      <c r="H12" s="9"/>
      <c r="I12" s="10">
        <v>3061</v>
      </c>
    </row>
    <row r="13" spans="1:9" x14ac:dyDescent="0.25">
      <c r="A13" s="8" t="s">
        <v>681</v>
      </c>
      <c r="B13" s="8" t="str">
        <f t="shared" si="1"/>
        <v>ssb_BeX_Ind</v>
      </c>
      <c r="C13" s="8" t="str">
        <f t="shared" si="0"/>
        <v>ssb_BeX_Udl</v>
      </c>
      <c r="D13" s="8" t="str">
        <f t="shared" si="0"/>
        <v>ssb_BeX_Ant</v>
      </c>
      <c r="E13" s="9" t="s">
        <v>1</v>
      </c>
      <c r="F13" s="9" t="s">
        <v>438</v>
      </c>
      <c r="G13" s="9"/>
      <c r="H13" s="9"/>
      <c r="I13" s="10">
        <v>0</v>
      </c>
    </row>
    <row r="14" spans="1:9" x14ac:dyDescent="0.25">
      <c r="A14" s="8" t="s">
        <v>682</v>
      </c>
      <c r="B14" s="8" t="str">
        <f t="shared" si="1"/>
        <v>ssb_BeTot_Ind</v>
      </c>
      <c r="C14" s="8" t="str">
        <f t="shared" si="0"/>
        <v>ssb_BeTot_Udl</v>
      </c>
      <c r="D14" s="8" t="str">
        <f t="shared" si="0"/>
        <v>ssb_BeTot_Ant</v>
      </c>
      <c r="E14" s="9"/>
      <c r="F14" s="11" t="s">
        <v>206</v>
      </c>
      <c r="G14" s="9"/>
      <c r="H14" s="9"/>
      <c r="I14" s="10">
        <v>3061</v>
      </c>
    </row>
    <row r="15" spans="1:9" x14ac:dyDescent="0.25"/>
    <row r="16" spans="1:9" hidden="1" x14ac:dyDescent="0.25"/>
    <row r="17" hidden="1" x14ac:dyDescent="0.25"/>
  </sheetData>
  <sheetProtection password="BF77" sheet="1" objects="1" scenarios="1"/>
  <mergeCells count="2">
    <mergeCell ref="E3:G3"/>
    <mergeCell ref="E4:I4"/>
  </mergeCells>
  <hyperlinks>
    <hyperlink ref="E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Header>&amp;C&amp;G</oddHeader>
    <oddFooter>&amp;A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360"/>
  <sheetViews>
    <sheetView showGridLines="0" topLeftCell="C1" workbookViewId="0">
      <selection activeCell="D3" sqref="D3:D4"/>
    </sheetView>
  </sheetViews>
  <sheetFormatPr defaultColWidth="0" defaultRowHeight="15" zeroHeight="1" x14ac:dyDescent="0.25"/>
  <cols>
    <col min="1" max="1" width="16" style="1" hidden="1" customWidth="1"/>
    <col min="2" max="2" width="24.140625" style="1" hidden="1" customWidth="1"/>
    <col min="3" max="3" width="12.85546875" style="1" customWidth="1"/>
    <col min="4" max="4" width="68.42578125" style="1" customWidth="1"/>
    <col min="5" max="5" width="13.7109375" style="1" bestFit="1" customWidth="1"/>
    <col min="6" max="6" width="4.42578125" style="35" customWidth="1"/>
    <col min="7" max="16384" width="9.140625" style="1" hidden="1"/>
  </cols>
  <sheetData>
    <row r="1" spans="1:5" x14ac:dyDescent="0.25">
      <c r="C1" s="70" t="s">
        <v>739</v>
      </c>
      <c r="D1" s="16"/>
      <c r="E1" s="37"/>
    </row>
    <row r="2" spans="1:5" customFormat="1" x14ac:dyDescent="0.25"/>
    <row r="3" spans="1:5" x14ac:dyDescent="0.25">
      <c r="C3" s="106" t="s">
        <v>919</v>
      </c>
      <c r="D3" s="105" t="s">
        <v>833</v>
      </c>
      <c r="E3" s="44"/>
    </row>
    <row r="4" spans="1:5" x14ac:dyDescent="0.25">
      <c r="C4" s="107"/>
      <c r="D4" s="105"/>
      <c r="E4" s="44"/>
    </row>
    <row r="5" spans="1:5" x14ac:dyDescent="0.25">
      <c r="C5" s="20" t="s">
        <v>918</v>
      </c>
      <c r="D5" s="34">
        <f>INDEX(drop_regnr_inst,MATCH(D3,Drop_inst,0))</f>
        <v>20007</v>
      </c>
      <c r="E5" s="16"/>
    </row>
    <row r="6" spans="1:5" customFormat="1" x14ac:dyDescent="0.25"/>
    <row r="7" spans="1:5" ht="35.25" customHeight="1" x14ac:dyDescent="0.25">
      <c r="A7" s="1" t="s">
        <v>849</v>
      </c>
      <c r="C7" s="103" t="s">
        <v>907</v>
      </c>
      <c r="D7" s="96"/>
      <c r="E7" s="104"/>
    </row>
    <row r="8" spans="1:5" ht="38.25" x14ac:dyDescent="0.25">
      <c r="A8" s="4" t="s">
        <v>31</v>
      </c>
      <c r="B8" s="4"/>
      <c r="C8" s="38"/>
      <c r="D8" s="6"/>
      <c r="E8" s="39" t="s">
        <v>670</v>
      </c>
    </row>
    <row r="9" spans="1:5" x14ac:dyDescent="0.25">
      <c r="A9" s="8" t="s">
        <v>32</v>
      </c>
      <c r="B9" s="8" t="str">
        <f>$A$7&amp;"_"&amp;A9&amp;"_RY"</f>
        <v>Res_Rind_RY</v>
      </c>
      <c r="C9" s="40" t="s">
        <v>0</v>
      </c>
      <c r="D9" s="9" t="s">
        <v>14</v>
      </c>
      <c r="E9" s="41">
        <f t="shared" ref="E9:E26" si="0">INDEX(data_inst,MATCH($D$5,regnr_inst,0),MATCH(B9,variabel_inst,0))</f>
        <v>3123878</v>
      </c>
    </row>
    <row r="10" spans="1:5" x14ac:dyDescent="0.25">
      <c r="A10" s="8" t="s">
        <v>33</v>
      </c>
      <c r="B10" s="8" t="str">
        <f t="shared" ref="B10:B26" si="1">$A$7&amp;"_"&amp;A10&amp;"_RY"</f>
        <v>Res_Rudg_RY</v>
      </c>
      <c r="C10" s="40" t="s">
        <v>1</v>
      </c>
      <c r="D10" s="9" t="s">
        <v>15</v>
      </c>
      <c r="E10" s="41">
        <f t="shared" si="0"/>
        <v>1397597</v>
      </c>
    </row>
    <row r="11" spans="1:5" x14ac:dyDescent="0.25">
      <c r="A11" s="8" t="s">
        <v>608</v>
      </c>
      <c r="B11" s="8" t="str">
        <f t="shared" si="1"/>
        <v>Res_TotR_RY</v>
      </c>
      <c r="C11" s="40"/>
      <c r="D11" s="28" t="s">
        <v>16</v>
      </c>
      <c r="E11" s="41">
        <f t="shared" si="0"/>
        <v>1726281</v>
      </c>
    </row>
    <row r="12" spans="1:5" x14ac:dyDescent="0.25">
      <c r="A12" s="8" t="s">
        <v>34</v>
      </c>
      <c r="B12" s="8" t="str">
        <f t="shared" si="1"/>
        <v>Res_UdAk_RY</v>
      </c>
      <c r="C12" s="40" t="s">
        <v>2</v>
      </c>
      <c r="D12" s="9" t="s">
        <v>17</v>
      </c>
      <c r="E12" s="41">
        <f t="shared" si="0"/>
        <v>0</v>
      </c>
    </row>
    <row r="13" spans="1:5" x14ac:dyDescent="0.25">
      <c r="A13" s="8" t="s">
        <v>609</v>
      </c>
      <c r="B13" s="8" t="str">
        <f t="shared" si="1"/>
        <v>Res_GPi_RY</v>
      </c>
      <c r="C13" s="40" t="s">
        <v>3</v>
      </c>
      <c r="D13" s="9" t="s">
        <v>18</v>
      </c>
      <c r="E13" s="41">
        <f t="shared" si="0"/>
        <v>214070</v>
      </c>
    </row>
    <row r="14" spans="1:5" x14ac:dyDescent="0.25">
      <c r="A14" s="8" t="s">
        <v>610</v>
      </c>
      <c r="B14" s="8" t="str">
        <f t="shared" si="1"/>
        <v>Res_GPu_RY</v>
      </c>
      <c r="C14" s="40" t="s">
        <v>4</v>
      </c>
      <c r="D14" s="9" t="s">
        <v>19</v>
      </c>
      <c r="E14" s="41">
        <f t="shared" si="0"/>
        <v>539660</v>
      </c>
    </row>
    <row r="15" spans="1:5" x14ac:dyDescent="0.25">
      <c r="A15" s="8" t="s">
        <v>611</v>
      </c>
      <c r="B15" s="8" t="str">
        <f t="shared" si="1"/>
        <v>Res_RGTot_RY</v>
      </c>
      <c r="C15" s="40"/>
      <c r="D15" s="28" t="s">
        <v>20</v>
      </c>
      <c r="E15" s="41">
        <f t="shared" si="0"/>
        <v>1400691</v>
      </c>
    </row>
    <row r="16" spans="1:5" x14ac:dyDescent="0.25">
      <c r="A16" s="8" t="s">
        <v>35</v>
      </c>
      <c r="B16" s="8" t="str">
        <f t="shared" si="1"/>
        <v>Res_Kreg_RY</v>
      </c>
      <c r="C16" s="40" t="s">
        <v>5</v>
      </c>
      <c r="D16" s="9" t="s">
        <v>21</v>
      </c>
      <c r="E16" s="41">
        <f t="shared" si="0"/>
        <v>-211413</v>
      </c>
    </row>
    <row r="17" spans="1:5" x14ac:dyDescent="0.25">
      <c r="A17" s="8" t="s">
        <v>612</v>
      </c>
      <c r="B17" s="8" t="str">
        <f t="shared" si="1"/>
        <v>Res_Xdi_RY</v>
      </c>
      <c r="C17" s="40" t="s">
        <v>6</v>
      </c>
      <c r="D17" s="9" t="s">
        <v>22</v>
      </c>
      <c r="E17" s="41">
        <f t="shared" si="0"/>
        <v>27296</v>
      </c>
    </row>
    <row r="18" spans="1:5" x14ac:dyDescent="0.25">
      <c r="A18" s="8" t="s">
        <v>613</v>
      </c>
      <c r="B18" s="8" t="str">
        <f t="shared" si="1"/>
        <v>Res_UPa_RY</v>
      </c>
      <c r="C18" s="40" t="s">
        <v>7</v>
      </c>
      <c r="D18" s="9" t="s">
        <v>23</v>
      </c>
      <c r="E18" s="41">
        <f t="shared" si="0"/>
        <v>273883</v>
      </c>
    </row>
    <row r="19" spans="1:5" x14ac:dyDescent="0.25">
      <c r="A19" s="8" t="s">
        <v>36</v>
      </c>
      <c r="B19" s="8" t="str">
        <f t="shared" si="1"/>
        <v>Res_ImMa_RY</v>
      </c>
      <c r="C19" s="40" t="s">
        <v>8</v>
      </c>
      <c r="D19" s="9" t="s">
        <v>24</v>
      </c>
      <c r="E19" s="41">
        <f t="shared" si="0"/>
        <v>2150</v>
      </c>
    </row>
    <row r="20" spans="1:5" x14ac:dyDescent="0.25">
      <c r="A20" s="8" t="s">
        <v>614</v>
      </c>
      <c r="B20" s="8" t="str">
        <f t="shared" si="1"/>
        <v>Res_Xdu_RY</v>
      </c>
      <c r="C20" s="40" t="s">
        <v>9</v>
      </c>
      <c r="D20" s="9" t="s">
        <v>25</v>
      </c>
      <c r="E20" s="41">
        <f t="shared" si="0"/>
        <v>11150</v>
      </c>
    </row>
    <row r="21" spans="1:5" x14ac:dyDescent="0.25">
      <c r="A21" s="8" t="s">
        <v>615</v>
      </c>
      <c r="B21" s="8" t="str">
        <f t="shared" si="1"/>
        <v>Res_UGn_RY</v>
      </c>
      <c r="C21" s="40" t="s">
        <v>10</v>
      </c>
      <c r="D21" s="9" t="s">
        <v>26</v>
      </c>
      <c r="E21" s="41">
        <f t="shared" si="0"/>
        <v>23960</v>
      </c>
    </row>
    <row r="22" spans="1:5" x14ac:dyDescent="0.25">
      <c r="A22" s="8" t="s">
        <v>616</v>
      </c>
      <c r="B22" s="8" t="str">
        <f t="shared" si="1"/>
        <v>Res_Rat_RY</v>
      </c>
      <c r="C22" s="40" t="s">
        <v>11</v>
      </c>
      <c r="D22" s="9" t="s">
        <v>27</v>
      </c>
      <c r="E22" s="41">
        <f t="shared" si="0"/>
        <v>0</v>
      </c>
    </row>
    <row r="23" spans="1:5" x14ac:dyDescent="0.25">
      <c r="A23" s="8" t="s">
        <v>617</v>
      </c>
      <c r="B23" s="8" t="str">
        <f t="shared" si="1"/>
        <v>Res_Raa_RY</v>
      </c>
      <c r="C23" s="40" t="s">
        <v>12</v>
      </c>
      <c r="D23" s="9" t="s">
        <v>28</v>
      </c>
      <c r="E23" s="41">
        <f t="shared" si="0"/>
        <v>0</v>
      </c>
    </row>
    <row r="24" spans="1:5" x14ac:dyDescent="0.25">
      <c r="A24" s="8" t="s">
        <v>618</v>
      </c>
      <c r="B24" s="8" t="str">
        <f t="shared" si="1"/>
        <v>Res_RfS_RY</v>
      </c>
      <c r="C24" s="40"/>
      <c r="D24" s="28" t="s">
        <v>29</v>
      </c>
      <c r="E24" s="41">
        <f t="shared" si="0"/>
        <v>905431</v>
      </c>
    </row>
    <row r="25" spans="1:5" x14ac:dyDescent="0.25">
      <c r="A25" s="8" t="s">
        <v>30</v>
      </c>
      <c r="B25" s="8" t="str">
        <f t="shared" si="1"/>
        <v>Res_Skat_RY</v>
      </c>
      <c r="C25" s="40" t="s">
        <v>13</v>
      </c>
      <c r="D25" s="9" t="s">
        <v>30</v>
      </c>
      <c r="E25" s="41">
        <f t="shared" si="0"/>
        <v>198006</v>
      </c>
    </row>
    <row r="26" spans="1:5" x14ac:dyDescent="0.25">
      <c r="A26" s="8" t="s">
        <v>619</v>
      </c>
      <c r="B26" s="8" t="str">
        <f t="shared" si="1"/>
        <v>Res_RP_RY</v>
      </c>
      <c r="C26" s="42"/>
      <c r="D26" s="43" t="s">
        <v>501</v>
      </c>
      <c r="E26" s="41">
        <f t="shared" si="0"/>
        <v>707425</v>
      </c>
    </row>
    <row r="27" spans="1:5" x14ac:dyDescent="0.25">
      <c r="C27" s="36"/>
      <c r="D27" s="36"/>
    </row>
    <row r="28" spans="1:5" hidden="1" x14ac:dyDescent="0.25"/>
    <row r="29" spans="1:5" hidden="1" x14ac:dyDescent="0.25"/>
    <row r="30" spans="1:5" hidden="1" x14ac:dyDescent="0.25"/>
    <row r="31" spans="1:5" hidden="1" x14ac:dyDescent="0.25"/>
    <row r="32" spans="1:5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</sheetData>
  <sheetProtection password="BF77" sheet="1" objects="1" scenarios="1"/>
  <mergeCells count="3">
    <mergeCell ref="C7:E7"/>
    <mergeCell ref="D3:D4"/>
    <mergeCell ref="C3:C4"/>
  </mergeCells>
  <dataValidations count="1">
    <dataValidation type="list" showInputMessage="1" showErrorMessage="1" sqref="D3:D4">
      <formula1>Drop_inst</formula1>
    </dataValidation>
  </dataValidation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6"/>
  <sheetViews>
    <sheetView showGridLines="0" topLeftCell="C1" zoomScaleNormal="100" workbookViewId="0">
      <selection activeCell="C1" sqref="C1"/>
    </sheetView>
  </sheetViews>
  <sheetFormatPr defaultColWidth="0" defaultRowHeight="15" zeroHeight="1" x14ac:dyDescent="0.25"/>
  <cols>
    <col min="1" max="1" width="16.140625" style="1" hidden="1" customWidth="1"/>
    <col min="2" max="2" width="18" style="1" hidden="1" customWidth="1"/>
    <col min="3" max="3" width="5.5703125" style="1" customWidth="1"/>
    <col min="4" max="4" width="66" style="1" bestFit="1" customWidth="1"/>
    <col min="5" max="5" width="18.5703125" style="1" customWidth="1"/>
    <col min="6" max="6" width="9.140625" style="1" customWidth="1"/>
    <col min="7" max="16384" width="9.140625" style="1" hidden="1"/>
  </cols>
  <sheetData>
    <row r="1" spans="1:5" x14ac:dyDescent="0.25">
      <c r="C1" s="2" t="s">
        <v>739</v>
      </c>
    </row>
    <row r="2" spans="1:5" x14ac:dyDescent="0.25"/>
    <row r="3" spans="1:5" ht="35.25" customHeight="1" x14ac:dyDescent="0.25">
      <c r="A3" s="1" t="s">
        <v>849</v>
      </c>
      <c r="C3" s="78" t="s">
        <v>864</v>
      </c>
      <c r="D3" s="78"/>
      <c r="E3" s="78"/>
    </row>
    <row r="4" spans="1:5" ht="38.25" x14ac:dyDescent="0.25">
      <c r="A4" s="4" t="s">
        <v>31</v>
      </c>
      <c r="B4" s="4"/>
      <c r="C4" s="5"/>
      <c r="D4" s="6"/>
      <c r="E4" s="7" t="s">
        <v>670</v>
      </c>
    </row>
    <row r="5" spans="1:5" x14ac:dyDescent="0.25">
      <c r="A5" s="8" t="s">
        <v>32</v>
      </c>
      <c r="B5" s="8" t="str">
        <f>"Res_"&amp;A5&amp;"_RY"</f>
        <v>Res_Rind_RY</v>
      </c>
      <c r="C5" s="9" t="s">
        <v>0</v>
      </c>
      <c r="D5" s="9" t="s">
        <v>14</v>
      </c>
      <c r="E5" s="10">
        <v>69524448</v>
      </c>
    </row>
    <row r="6" spans="1:5" x14ac:dyDescent="0.25">
      <c r="A6" s="8" t="s">
        <v>33</v>
      </c>
      <c r="B6" s="8" t="str">
        <f t="shared" ref="B6:B22" si="0">"Res_"&amp;A6&amp;"_RY"</f>
        <v>Res_Rudg_RY</v>
      </c>
      <c r="C6" s="9" t="s">
        <v>1</v>
      </c>
      <c r="D6" s="9" t="s">
        <v>15</v>
      </c>
      <c r="E6" s="10">
        <v>46250673</v>
      </c>
    </row>
    <row r="7" spans="1:5" x14ac:dyDescent="0.25">
      <c r="A7" s="8" t="s">
        <v>608</v>
      </c>
      <c r="B7" s="8" t="str">
        <f t="shared" si="0"/>
        <v>Res_TotR_RY</v>
      </c>
      <c r="C7" s="9"/>
      <c r="D7" s="11" t="s">
        <v>16</v>
      </c>
      <c r="E7" s="10">
        <v>23273775</v>
      </c>
    </row>
    <row r="8" spans="1:5" x14ac:dyDescent="0.25">
      <c r="A8" s="8" t="s">
        <v>34</v>
      </c>
      <c r="B8" s="8" t="str">
        <f t="shared" si="0"/>
        <v>Res_UdAk_RY</v>
      </c>
      <c r="C8" s="9" t="s">
        <v>2</v>
      </c>
      <c r="D8" s="9" t="s">
        <v>17</v>
      </c>
      <c r="E8" s="10">
        <v>252425</v>
      </c>
    </row>
    <row r="9" spans="1:5" x14ac:dyDescent="0.25">
      <c r="A9" s="8" t="s">
        <v>609</v>
      </c>
      <c r="B9" s="8" t="str">
        <f t="shared" si="0"/>
        <v>Res_GPi_RY</v>
      </c>
      <c r="C9" s="9" t="s">
        <v>3</v>
      </c>
      <c r="D9" s="9" t="s">
        <v>18</v>
      </c>
      <c r="E9" s="10">
        <v>2833142</v>
      </c>
    </row>
    <row r="10" spans="1:5" x14ac:dyDescent="0.25">
      <c r="A10" s="8" t="s">
        <v>610</v>
      </c>
      <c r="B10" s="8" t="str">
        <f t="shared" si="0"/>
        <v>Res_GPu_RY</v>
      </c>
      <c r="C10" s="9" t="s">
        <v>4</v>
      </c>
      <c r="D10" s="9" t="s">
        <v>19</v>
      </c>
      <c r="E10" s="10">
        <v>6379759</v>
      </c>
    </row>
    <row r="11" spans="1:5" x14ac:dyDescent="0.25">
      <c r="A11" s="8" t="s">
        <v>611</v>
      </c>
      <c r="B11" s="8" t="str">
        <f t="shared" si="0"/>
        <v>Res_RGTot_RY</v>
      </c>
      <c r="C11" s="9"/>
      <c r="D11" s="11" t="s">
        <v>20</v>
      </c>
      <c r="E11" s="10">
        <v>19979583</v>
      </c>
    </row>
    <row r="12" spans="1:5" x14ac:dyDescent="0.25">
      <c r="A12" s="8" t="s">
        <v>35</v>
      </c>
      <c r="B12" s="8" t="str">
        <f t="shared" si="0"/>
        <v>Res_Kreg_RY</v>
      </c>
      <c r="C12" s="9" t="s">
        <v>5</v>
      </c>
      <c r="D12" s="9" t="s">
        <v>21</v>
      </c>
      <c r="E12" s="10">
        <v>-915835</v>
      </c>
    </row>
    <row r="13" spans="1:5" x14ac:dyDescent="0.25">
      <c r="A13" s="8" t="s">
        <v>612</v>
      </c>
      <c r="B13" s="8" t="str">
        <f t="shared" si="0"/>
        <v>Res_Xdi_RY</v>
      </c>
      <c r="C13" s="9" t="s">
        <v>6</v>
      </c>
      <c r="D13" s="9" t="s">
        <v>22</v>
      </c>
      <c r="E13" s="10">
        <v>1995207</v>
      </c>
    </row>
    <row r="14" spans="1:5" x14ac:dyDescent="0.25">
      <c r="A14" s="8" t="s">
        <v>613</v>
      </c>
      <c r="B14" s="8" t="str">
        <f t="shared" si="0"/>
        <v>Res_UPa_RY</v>
      </c>
      <c r="C14" s="9" t="s">
        <v>7</v>
      </c>
      <c r="D14" s="9" t="s">
        <v>23</v>
      </c>
      <c r="E14" s="10">
        <v>5373301</v>
      </c>
    </row>
    <row r="15" spans="1:5" x14ac:dyDescent="0.25">
      <c r="A15" s="8" t="s">
        <v>36</v>
      </c>
      <c r="B15" s="8" t="str">
        <f t="shared" si="0"/>
        <v>Res_ImMa_RY</v>
      </c>
      <c r="C15" s="9" t="s">
        <v>8</v>
      </c>
      <c r="D15" s="9" t="s">
        <v>24</v>
      </c>
      <c r="E15" s="10">
        <v>99252</v>
      </c>
    </row>
    <row r="16" spans="1:5" x14ac:dyDescent="0.25">
      <c r="A16" s="8" t="s">
        <v>614</v>
      </c>
      <c r="B16" s="8" t="str">
        <f t="shared" si="0"/>
        <v>Res_Xdu_RY</v>
      </c>
      <c r="C16" s="9" t="s">
        <v>9</v>
      </c>
      <c r="D16" s="9" t="s">
        <v>25</v>
      </c>
      <c r="E16" s="10">
        <v>161941</v>
      </c>
    </row>
    <row r="17" spans="1:5" x14ac:dyDescent="0.25">
      <c r="A17" s="8" t="s">
        <v>615</v>
      </c>
      <c r="B17" s="8" t="str">
        <f t="shared" si="0"/>
        <v>Res_UGn_RY</v>
      </c>
      <c r="C17" s="9" t="s">
        <v>10</v>
      </c>
      <c r="D17" s="9" t="s">
        <v>26</v>
      </c>
      <c r="E17" s="10">
        <v>904559</v>
      </c>
    </row>
    <row r="18" spans="1:5" x14ac:dyDescent="0.25">
      <c r="A18" s="8" t="s">
        <v>616</v>
      </c>
      <c r="B18" s="8" t="str">
        <f t="shared" si="0"/>
        <v>Res_Rat_RY</v>
      </c>
      <c r="C18" s="9" t="s">
        <v>11</v>
      </c>
      <c r="D18" s="9" t="s">
        <v>27</v>
      </c>
      <c r="E18" s="10">
        <v>3932920</v>
      </c>
    </row>
    <row r="19" spans="1:5" x14ac:dyDescent="0.25">
      <c r="A19" s="8" t="s">
        <v>617</v>
      </c>
      <c r="B19" s="8" t="str">
        <f t="shared" si="0"/>
        <v>Res_Raa_RY</v>
      </c>
      <c r="C19" s="9" t="s">
        <v>12</v>
      </c>
      <c r="D19" s="9" t="s">
        <v>28</v>
      </c>
      <c r="E19" s="10">
        <v>0</v>
      </c>
    </row>
    <row r="20" spans="1:5" x14ac:dyDescent="0.25">
      <c r="A20" s="8" t="s">
        <v>618</v>
      </c>
      <c r="B20" s="8" t="str">
        <f t="shared" si="0"/>
        <v>Res_RfS_RY</v>
      </c>
      <c r="C20" s="9"/>
      <c r="D20" s="11" t="s">
        <v>29</v>
      </c>
      <c r="E20" s="10">
        <v>18452822</v>
      </c>
    </row>
    <row r="21" spans="1:5" x14ac:dyDescent="0.25">
      <c r="A21" s="8" t="s">
        <v>30</v>
      </c>
      <c r="B21" s="8" t="str">
        <f t="shared" si="0"/>
        <v>Res_Skat_RY</v>
      </c>
      <c r="C21" s="9" t="s">
        <v>13</v>
      </c>
      <c r="D21" s="9" t="s">
        <v>30</v>
      </c>
      <c r="E21" s="10">
        <v>2980130</v>
      </c>
    </row>
    <row r="22" spans="1:5" x14ac:dyDescent="0.25">
      <c r="A22" s="8" t="s">
        <v>619</v>
      </c>
      <c r="B22" s="8" t="str">
        <f t="shared" si="0"/>
        <v>Res_RP_RY</v>
      </c>
      <c r="C22" s="9"/>
      <c r="D22" s="11" t="s">
        <v>501</v>
      </c>
      <c r="E22" s="10">
        <v>15472692</v>
      </c>
    </row>
    <row r="23" spans="1:5" x14ac:dyDescent="0.25">
      <c r="A23" s="1" t="s">
        <v>910</v>
      </c>
    </row>
    <row r="24" spans="1:5" ht="22.5" customHeight="1" x14ac:dyDescent="0.25">
      <c r="A24" s="1" t="s">
        <v>37</v>
      </c>
    </row>
    <row r="25" spans="1:5" hidden="1" x14ac:dyDescent="0.25"/>
    <row r="26" spans="1:5" hidden="1" x14ac:dyDescent="0.25"/>
  </sheetData>
  <sheetProtection password="BF77" sheet="1" objects="1" scenarios="1"/>
  <mergeCells count="1">
    <mergeCell ref="C3:E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  <oddFooter>&amp;A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77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16" style="1" hidden="1" customWidth="1"/>
    <col min="2" max="2" width="18" style="1" hidden="1" customWidth="1"/>
    <col min="3" max="3" width="13.42578125" style="1" customWidth="1"/>
    <col min="4" max="4" width="7.42578125" style="1" customWidth="1"/>
    <col min="5" max="5" width="91" style="1" customWidth="1"/>
    <col min="6" max="6" width="17" style="1" customWidth="1"/>
    <col min="7" max="7" width="9.140625" style="1" customWidth="1"/>
    <col min="8" max="16384" width="9.140625" style="1" hidden="1"/>
  </cols>
  <sheetData>
    <row r="1" spans="1:6" x14ac:dyDescent="0.25">
      <c r="C1" s="2" t="s">
        <v>739</v>
      </c>
    </row>
    <row r="2" spans="1:6" customFormat="1" x14ac:dyDescent="0.25"/>
    <row r="3" spans="1:6" x14ac:dyDescent="0.25">
      <c r="C3" s="108" t="s">
        <v>919</v>
      </c>
      <c r="D3" s="105" t="s">
        <v>833</v>
      </c>
      <c r="E3" s="105"/>
    </row>
    <row r="4" spans="1:6" x14ac:dyDescent="0.25">
      <c r="C4" s="109"/>
      <c r="D4" s="105"/>
      <c r="E4" s="105"/>
    </row>
    <row r="5" spans="1:6" x14ac:dyDescent="0.25">
      <c r="C5" s="20" t="s">
        <v>918</v>
      </c>
      <c r="D5" s="34">
        <f>INDEX(drop_regnr_inst,MATCH(D3,Drop_inst,0))</f>
        <v>20007</v>
      </c>
    </row>
    <row r="6" spans="1:6" x14ac:dyDescent="0.25">
      <c r="C6" s="3"/>
      <c r="D6" s="30"/>
    </row>
    <row r="7" spans="1:6" ht="35.25" customHeight="1" x14ac:dyDescent="0.25">
      <c r="A7" s="1" t="s">
        <v>898</v>
      </c>
      <c r="C7" s="78" t="s">
        <v>908</v>
      </c>
      <c r="D7" s="78"/>
      <c r="E7" s="78"/>
      <c r="F7" s="78"/>
    </row>
    <row r="8" spans="1:6" s="20" customFormat="1" ht="30" customHeight="1" x14ac:dyDescent="0.25">
      <c r="C8" s="9"/>
      <c r="D8" s="9"/>
      <c r="E8" s="28"/>
      <c r="F8" s="7" t="s">
        <v>606</v>
      </c>
    </row>
    <row r="9" spans="1:6" s="20" customFormat="1" ht="30" customHeight="1" x14ac:dyDescent="0.25">
      <c r="C9" s="9"/>
      <c r="D9" s="9"/>
      <c r="E9" s="28" t="s">
        <v>44</v>
      </c>
      <c r="F9" s="7"/>
    </row>
    <row r="10" spans="1:6" x14ac:dyDescent="0.25">
      <c r="A10" s="1" t="s">
        <v>620</v>
      </c>
      <c r="B10" s="1" t="str">
        <f>$A$7&amp;"_BO_"&amp;A10</f>
        <v>bal_BO_Akac</v>
      </c>
      <c r="C10" s="9" t="s">
        <v>0</v>
      </c>
      <c r="D10" s="9"/>
      <c r="E10" s="9" t="s">
        <v>45</v>
      </c>
      <c r="F10" s="41">
        <f t="shared" ref="F10:F31" si="0">INDEX(data_inst,MATCH($D$5,regnr_inst,0),MATCH(B10,variabel_inst,0))</f>
        <v>49353</v>
      </c>
    </row>
    <row r="11" spans="1:6" x14ac:dyDescent="0.25">
      <c r="A11" s="1" t="s">
        <v>621</v>
      </c>
      <c r="B11" s="1" t="str">
        <f t="shared" ref="B11:B74" si="1">$A$7&amp;"_BO_"&amp;A11</f>
        <v>bal_BO_Agb</v>
      </c>
      <c r="C11" s="9" t="s">
        <v>1</v>
      </c>
      <c r="D11" s="9"/>
      <c r="E11" s="9" t="s">
        <v>46</v>
      </c>
      <c r="F11" s="41">
        <f t="shared" si="0"/>
        <v>0</v>
      </c>
    </row>
    <row r="12" spans="1:6" x14ac:dyDescent="0.25">
      <c r="A12" s="1" t="s">
        <v>471</v>
      </c>
      <c r="B12" s="1" t="str">
        <f t="shared" si="1"/>
        <v>bal_BO_Atkc</v>
      </c>
      <c r="C12" s="9" t="s">
        <v>2</v>
      </c>
      <c r="D12" s="9"/>
      <c r="E12" s="9" t="s">
        <v>47</v>
      </c>
      <c r="F12" s="41">
        <f t="shared" si="0"/>
        <v>2857617</v>
      </c>
    </row>
    <row r="13" spans="1:6" x14ac:dyDescent="0.25">
      <c r="A13" s="1" t="s">
        <v>472</v>
      </c>
      <c r="B13" s="1" t="str">
        <f t="shared" si="1"/>
        <v>bal_BO_Autd</v>
      </c>
      <c r="C13" s="9" t="s">
        <v>3</v>
      </c>
      <c r="D13" s="9"/>
      <c r="E13" s="9" t="s">
        <v>48</v>
      </c>
      <c r="F13" s="41">
        <f t="shared" si="0"/>
        <v>148593022</v>
      </c>
    </row>
    <row r="14" spans="1:6" x14ac:dyDescent="0.25">
      <c r="A14" s="1" t="s">
        <v>473</v>
      </c>
      <c r="B14" s="1" t="str">
        <f t="shared" si="1"/>
        <v>bal_BO_Auta</v>
      </c>
      <c r="C14" s="9" t="s">
        <v>4</v>
      </c>
      <c r="D14" s="9"/>
      <c r="E14" s="9" t="s">
        <v>49</v>
      </c>
      <c r="F14" s="41">
        <f t="shared" si="0"/>
        <v>18186</v>
      </c>
    </row>
    <row r="15" spans="1:6" x14ac:dyDescent="0.25">
      <c r="A15" s="1" t="s">
        <v>474</v>
      </c>
      <c r="B15" s="1" t="str">
        <f t="shared" si="1"/>
        <v>bal_BO_Aod</v>
      </c>
      <c r="C15" s="9" t="s">
        <v>5</v>
      </c>
      <c r="D15" s="9"/>
      <c r="E15" s="9" t="s">
        <v>50</v>
      </c>
      <c r="F15" s="41">
        <f t="shared" si="0"/>
        <v>8894054</v>
      </c>
    </row>
    <row r="16" spans="1:6" x14ac:dyDescent="0.25">
      <c r="A16" s="1" t="s">
        <v>475</v>
      </c>
      <c r="B16" s="1" t="str">
        <f t="shared" si="1"/>
        <v>bal_BO_Aoa</v>
      </c>
      <c r="C16" s="9" t="s">
        <v>6</v>
      </c>
      <c r="D16" s="9"/>
      <c r="E16" s="9" t="s">
        <v>51</v>
      </c>
      <c r="F16" s="41">
        <f t="shared" si="0"/>
        <v>0</v>
      </c>
    </row>
    <row r="17" spans="1:6" x14ac:dyDescent="0.25">
      <c r="A17" s="1" t="s">
        <v>622</v>
      </c>
      <c r="B17" s="1" t="str">
        <f t="shared" si="1"/>
        <v>bal_BO_Aak</v>
      </c>
      <c r="C17" s="9" t="s">
        <v>7</v>
      </c>
      <c r="D17" s="9"/>
      <c r="E17" s="9" t="s">
        <v>52</v>
      </c>
      <c r="F17" s="41">
        <f t="shared" si="0"/>
        <v>50608</v>
      </c>
    </row>
    <row r="18" spans="1:6" x14ac:dyDescent="0.25">
      <c r="A18" s="1" t="s">
        <v>623</v>
      </c>
      <c r="B18" s="1" t="str">
        <f t="shared" si="1"/>
        <v>bal_BO_Akav</v>
      </c>
      <c r="C18" s="9" t="s">
        <v>8</v>
      </c>
      <c r="D18" s="9"/>
      <c r="E18" s="9" t="s">
        <v>53</v>
      </c>
      <c r="F18" s="41">
        <f t="shared" si="0"/>
        <v>0</v>
      </c>
    </row>
    <row r="19" spans="1:6" x14ac:dyDescent="0.25">
      <c r="A19" s="1" t="s">
        <v>624</v>
      </c>
      <c r="B19" s="1" t="str">
        <f t="shared" si="1"/>
        <v>bal_BO_Aktv</v>
      </c>
      <c r="C19" s="9" t="s">
        <v>9</v>
      </c>
      <c r="D19" s="9"/>
      <c r="E19" s="9" t="s">
        <v>54</v>
      </c>
      <c r="F19" s="41">
        <f t="shared" si="0"/>
        <v>0</v>
      </c>
    </row>
    <row r="20" spans="1:6" x14ac:dyDescent="0.25">
      <c r="A20" s="1" t="s">
        <v>625</v>
      </c>
      <c r="B20" s="1" t="str">
        <f t="shared" si="1"/>
        <v>bal_BO_Aatp</v>
      </c>
      <c r="C20" s="9" t="s">
        <v>10</v>
      </c>
      <c r="D20" s="9"/>
      <c r="E20" s="9" t="s">
        <v>55</v>
      </c>
      <c r="F20" s="41">
        <f t="shared" si="0"/>
        <v>0</v>
      </c>
    </row>
    <row r="21" spans="1:6" x14ac:dyDescent="0.25">
      <c r="A21" s="1" t="s">
        <v>626</v>
      </c>
      <c r="B21" s="1" t="str">
        <f t="shared" si="1"/>
        <v>bal_BO_Aia</v>
      </c>
      <c r="C21" s="9" t="s">
        <v>11</v>
      </c>
      <c r="D21" s="9"/>
      <c r="E21" s="9" t="s">
        <v>56</v>
      </c>
      <c r="F21" s="41">
        <f t="shared" si="0"/>
        <v>0</v>
      </c>
    </row>
    <row r="22" spans="1:6" x14ac:dyDescent="0.25">
      <c r="A22" s="1" t="s">
        <v>709</v>
      </c>
      <c r="B22" s="1" t="str">
        <f t="shared" si="1"/>
        <v>bal_BO_AgbTot</v>
      </c>
      <c r="C22" s="9" t="s">
        <v>12</v>
      </c>
      <c r="D22" s="9"/>
      <c r="E22" s="9" t="s">
        <v>57</v>
      </c>
      <c r="F22" s="41">
        <f t="shared" si="0"/>
        <v>120000</v>
      </c>
    </row>
    <row r="23" spans="1:6" x14ac:dyDescent="0.25">
      <c r="A23" s="1" t="s">
        <v>627</v>
      </c>
      <c r="B23" s="1" t="str">
        <f t="shared" si="1"/>
        <v>bal_BO_Aie</v>
      </c>
      <c r="C23" s="9"/>
      <c r="D23" s="9" t="s">
        <v>685</v>
      </c>
      <c r="E23" s="9" t="s">
        <v>58</v>
      </c>
      <c r="F23" s="41">
        <f t="shared" si="0"/>
        <v>0</v>
      </c>
    </row>
    <row r="24" spans="1:6" x14ac:dyDescent="0.25">
      <c r="A24" s="1" t="s">
        <v>628</v>
      </c>
      <c r="B24" s="1" t="str">
        <f t="shared" si="1"/>
        <v>bal_BO_Ade</v>
      </c>
      <c r="C24" s="9"/>
      <c r="D24" s="9" t="s">
        <v>686</v>
      </c>
      <c r="E24" s="9" t="s">
        <v>59</v>
      </c>
      <c r="F24" s="41">
        <f t="shared" si="0"/>
        <v>120000</v>
      </c>
    </row>
    <row r="25" spans="1:6" x14ac:dyDescent="0.25">
      <c r="A25" s="1" t="s">
        <v>629</v>
      </c>
      <c r="B25" s="1" t="str">
        <f t="shared" si="1"/>
        <v>bal_BO_Axma</v>
      </c>
      <c r="C25" s="9" t="s">
        <v>13</v>
      </c>
      <c r="D25" s="9"/>
      <c r="E25" s="9" t="s">
        <v>60</v>
      </c>
      <c r="F25" s="41">
        <f t="shared" si="0"/>
        <v>3633</v>
      </c>
    </row>
    <row r="26" spans="1:6" x14ac:dyDescent="0.25">
      <c r="A26" s="1" t="s">
        <v>630</v>
      </c>
      <c r="B26" s="1" t="str">
        <f t="shared" si="1"/>
        <v>bal_BO_Aas</v>
      </c>
      <c r="C26" s="9" t="s">
        <v>39</v>
      </c>
      <c r="D26" s="9"/>
      <c r="E26" s="9" t="s">
        <v>61</v>
      </c>
      <c r="F26" s="41">
        <f t="shared" si="0"/>
        <v>0</v>
      </c>
    </row>
    <row r="27" spans="1:6" x14ac:dyDescent="0.25">
      <c r="A27" s="1" t="s">
        <v>633</v>
      </c>
      <c r="B27" s="1" t="str">
        <f t="shared" si="1"/>
        <v>bal_BO_Aus</v>
      </c>
      <c r="C27" s="9" t="s">
        <v>40</v>
      </c>
      <c r="D27" s="9"/>
      <c r="E27" s="9" t="s">
        <v>62</v>
      </c>
      <c r="F27" s="41">
        <f t="shared" si="0"/>
        <v>20750</v>
      </c>
    </row>
    <row r="28" spans="1:6" x14ac:dyDescent="0.25">
      <c r="A28" s="1" t="s">
        <v>631</v>
      </c>
      <c r="B28" s="1" t="str">
        <f t="shared" si="1"/>
        <v>bal_BO_Aamb</v>
      </c>
      <c r="C28" s="9" t="s">
        <v>41</v>
      </c>
      <c r="D28" s="9"/>
      <c r="E28" s="9" t="s">
        <v>63</v>
      </c>
      <c r="F28" s="41">
        <f t="shared" si="0"/>
        <v>47940</v>
      </c>
    </row>
    <row r="29" spans="1:6" x14ac:dyDescent="0.25">
      <c r="A29" s="1" t="s">
        <v>632</v>
      </c>
      <c r="B29" s="1" t="str">
        <f t="shared" si="1"/>
        <v>bal_BO_Axa</v>
      </c>
      <c r="C29" s="9" t="s">
        <v>42</v>
      </c>
      <c r="D29" s="9"/>
      <c r="E29" s="9" t="s">
        <v>64</v>
      </c>
      <c r="F29" s="41">
        <f t="shared" si="0"/>
        <v>64406</v>
      </c>
    </row>
    <row r="30" spans="1:6" x14ac:dyDescent="0.25">
      <c r="A30" s="1" t="s">
        <v>634</v>
      </c>
      <c r="B30" s="1" t="str">
        <f t="shared" si="1"/>
        <v>bal_BO_Apap</v>
      </c>
      <c r="C30" s="9" t="s">
        <v>43</v>
      </c>
      <c r="D30" s="9"/>
      <c r="E30" s="9" t="s">
        <v>65</v>
      </c>
      <c r="F30" s="41">
        <f t="shared" si="0"/>
        <v>18526</v>
      </c>
    </row>
    <row r="31" spans="1:6" x14ac:dyDescent="0.25">
      <c r="A31" s="1" t="s">
        <v>476</v>
      </c>
      <c r="B31" s="1" t="str">
        <f t="shared" si="1"/>
        <v>bal_BO_ATot</v>
      </c>
      <c r="C31" s="9"/>
      <c r="D31" s="9"/>
      <c r="E31" s="28" t="s">
        <v>66</v>
      </c>
      <c r="F31" s="41">
        <f t="shared" si="0"/>
        <v>160738095</v>
      </c>
    </row>
    <row r="32" spans="1:6" x14ac:dyDescent="0.25">
      <c r="B32" s="1" t="str">
        <f t="shared" si="1"/>
        <v>bal_BO_</v>
      </c>
      <c r="C32" s="9"/>
      <c r="D32" s="9"/>
      <c r="E32" s="9"/>
      <c r="F32" s="12"/>
    </row>
    <row r="33" spans="1:6" x14ac:dyDescent="0.25">
      <c r="B33" s="1" t="str">
        <f t="shared" si="1"/>
        <v>bal_BO_</v>
      </c>
      <c r="C33" s="9"/>
      <c r="D33" s="9"/>
      <c r="E33" s="28" t="s">
        <v>67</v>
      </c>
      <c r="F33" s="12"/>
    </row>
    <row r="34" spans="1:6" x14ac:dyDescent="0.25">
      <c r="B34" s="1" t="str">
        <f t="shared" si="1"/>
        <v>bal_BO_</v>
      </c>
      <c r="C34" s="9"/>
      <c r="D34" s="9"/>
      <c r="E34" s="9"/>
      <c r="F34" s="12"/>
    </row>
    <row r="35" spans="1:6" x14ac:dyDescent="0.25">
      <c r="B35" s="1" t="str">
        <f t="shared" si="1"/>
        <v>bal_BO_</v>
      </c>
      <c r="C35" s="9"/>
      <c r="D35" s="9"/>
      <c r="E35" s="28" t="s">
        <v>68</v>
      </c>
      <c r="F35" s="12"/>
    </row>
    <row r="36" spans="1:6" x14ac:dyDescent="0.25">
      <c r="A36" s="1" t="s">
        <v>636</v>
      </c>
      <c r="B36" s="1" t="str">
        <f t="shared" si="1"/>
        <v>bal_BO_PGkc</v>
      </c>
      <c r="C36" s="9" t="s">
        <v>0</v>
      </c>
      <c r="D36" s="9"/>
      <c r="E36" s="9" t="s">
        <v>69</v>
      </c>
      <c r="F36" s="41">
        <f t="shared" ref="F36:F46" si="2">INDEX(data_inst,MATCH($D$5,regnr_inst,0),MATCH(B36,variabel_inst,0))</f>
        <v>0</v>
      </c>
    </row>
    <row r="37" spans="1:6" x14ac:dyDescent="0.25">
      <c r="A37" s="1" t="s">
        <v>637</v>
      </c>
      <c r="B37" s="1" t="str">
        <f t="shared" si="1"/>
        <v>bal_BO_PGiag</v>
      </c>
      <c r="C37" s="9" t="s">
        <v>1</v>
      </c>
      <c r="D37" s="9"/>
      <c r="E37" s="9" t="s">
        <v>70</v>
      </c>
      <c r="F37" s="41">
        <f t="shared" si="2"/>
        <v>0</v>
      </c>
    </row>
    <row r="38" spans="1:6" x14ac:dyDescent="0.25">
      <c r="A38" s="1" t="s">
        <v>638</v>
      </c>
      <c r="B38" s="1" t="str">
        <f t="shared" si="1"/>
        <v>bal_BO_PGip</v>
      </c>
      <c r="C38" s="9" t="s">
        <v>2</v>
      </c>
      <c r="D38" s="9"/>
      <c r="E38" s="9" t="s">
        <v>71</v>
      </c>
      <c r="F38" s="41">
        <f t="shared" si="2"/>
        <v>0</v>
      </c>
    </row>
    <row r="39" spans="1:6" x14ac:dyDescent="0.25">
      <c r="A39" s="1" t="s">
        <v>639</v>
      </c>
      <c r="B39" s="1" t="str">
        <f t="shared" si="1"/>
        <v>bal_BO_PGuod</v>
      </c>
      <c r="C39" s="9" t="s">
        <v>3</v>
      </c>
      <c r="D39" s="9"/>
      <c r="E39" s="9" t="s">
        <v>72</v>
      </c>
      <c r="F39" s="41">
        <f t="shared" si="2"/>
        <v>137910750</v>
      </c>
    </row>
    <row r="40" spans="1:6" x14ac:dyDescent="0.25">
      <c r="A40" s="1" t="s">
        <v>640</v>
      </c>
      <c r="B40" s="1" t="str">
        <f t="shared" si="1"/>
        <v>bal_BO_PGuoa</v>
      </c>
      <c r="C40" s="9" t="s">
        <v>4</v>
      </c>
      <c r="D40" s="9"/>
      <c r="E40" s="9" t="s">
        <v>73</v>
      </c>
      <c r="F40" s="41">
        <f t="shared" si="2"/>
        <v>7990367</v>
      </c>
    </row>
    <row r="41" spans="1:6" x14ac:dyDescent="0.25">
      <c r="A41" s="1" t="s">
        <v>641</v>
      </c>
      <c r="B41" s="1" t="str">
        <f t="shared" si="1"/>
        <v>bal_BO_PGxfd</v>
      </c>
      <c r="C41" s="9" t="s">
        <v>5</v>
      </c>
      <c r="D41" s="9"/>
      <c r="E41" s="9" t="s">
        <v>74</v>
      </c>
      <c r="F41" s="41">
        <f t="shared" si="2"/>
        <v>0</v>
      </c>
    </row>
    <row r="42" spans="1:6" x14ac:dyDescent="0.25">
      <c r="A42" s="1" t="s">
        <v>642</v>
      </c>
      <c r="B42" s="1" t="str">
        <f t="shared" si="1"/>
        <v>bal_BO_PGas</v>
      </c>
      <c r="C42" s="9" t="s">
        <v>6</v>
      </c>
      <c r="D42" s="9"/>
      <c r="E42" s="9" t="s">
        <v>75</v>
      </c>
      <c r="F42" s="41">
        <f t="shared" si="2"/>
        <v>0</v>
      </c>
    </row>
    <row r="43" spans="1:6" x14ac:dyDescent="0.25">
      <c r="A43" s="1" t="s">
        <v>643</v>
      </c>
      <c r="B43" s="1" t="str">
        <f t="shared" si="1"/>
        <v>bal_BO_PGmof</v>
      </c>
      <c r="C43" s="9" t="s">
        <v>7</v>
      </c>
      <c r="D43" s="9"/>
      <c r="E43" s="9" t="s">
        <v>76</v>
      </c>
      <c r="F43" s="41">
        <f t="shared" si="2"/>
        <v>0</v>
      </c>
    </row>
    <row r="44" spans="1:6" x14ac:dyDescent="0.25">
      <c r="A44" s="1" t="s">
        <v>644</v>
      </c>
      <c r="B44" s="1" t="str">
        <f t="shared" si="1"/>
        <v>bal_BO_PGxap</v>
      </c>
      <c r="C44" s="9" t="s">
        <v>8</v>
      </c>
      <c r="D44" s="9"/>
      <c r="E44" s="9" t="s">
        <v>77</v>
      </c>
      <c r="F44" s="41">
        <f t="shared" si="2"/>
        <v>1202599</v>
      </c>
    </row>
    <row r="45" spans="1:6" x14ac:dyDescent="0.25">
      <c r="A45" s="1" t="s">
        <v>645</v>
      </c>
      <c r="B45" s="1" t="str">
        <f t="shared" si="1"/>
        <v>bal_BO_PGpaf</v>
      </c>
      <c r="C45" s="9" t="s">
        <v>9</v>
      </c>
      <c r="D45" s="9"/>
      <c r="E45" s="9" t="s">
        <v>65</v>
      </c>
      <c r="F45" s="41">
        <f t="shared" si="2"/>
        <v>2254</v>
      </c>
    </row>
    <row r="46" spans="1:6" x14ac:dyDescent="0.25">
      <c r="A46" s="1" t="s">
        <v>646</v>
      </c>
      <c r="B46" s="1" t="str">
        <f t="shared" si="1"/>
        <v>bal_BO_PGTot</v>
      </c>
      <c r="C46" s="9"/>
      <c r="D46" s="9"/>
      <c r="E46" s="28" t="s">
        <v>78</v>
      </c>
      <c r="F46" s="41">
        <f t="shared" si="2"/>
        <v>147105970</v>
      </c>
    </row>
    <row r="47" spans="1:6" x14ac:dyDescent="0.25">
      <c r="B47" s="1" t="str">
        <f t="shared" si="1"/>
        <v>bal_BO_</v>
      </c>
      <c r="C47" s="9"/>
      <c r="D47" s="9"/>
      <c r="E47" s="9"/>
      <c r="F47" s="12"/>
    </row>
    <row r="48" spans="1:6" x14ac:dyDescent="0.25">
      <c r="B48" s="1" t="str">
        <f t="shared" si="1"/>
        <v>bal_BO_</v>
      </c>
      <c r="C48" s="9"/>
      <c r="D48" s="9"/>
      <c r="E48" s="28" t="s">
        <v>79</v>
      </c>
      <c r="F48" s="12"/>
    </row>
    <row r="49" spans="1:6" x14ac:dyDescent="0.25">
      <c r="A49" s="1" t="s">
        <v>647</v>
      </c>
      <c r="B49" s="1" t="str">
        <f t="shared" si="1"/>
        <v>bal_BO_PHpf</v>
      </c>
      <c r="C49" s="9" t="s">
        <v>10</v>
      </c>
      <c r="D49" s="9"/>
      <c r="E49" s="9" t="s">
        <v>80</v>
      </c>
      <c r="F49" s="41">
        <f t="shared" ref="F49:F54" si="3">INDEX(data_inst,MATCH($D$5,regnr_inst,0),MATCH(B49,variabel_inst,0))</f>
        <v>0</v>
      </c>
    </row>
    <row r="50" spans="1:6" x14ac:dyDescent="0.25">
      <c r="A50" s="1" t="s">
        <v>648</v>
      </c>
      <c r="B50" s="1" t="str">
        <f t="shared" si="1"/>
        <v>bal_BO_PHus</v>
      </c>
      <c r="C50" s="9" t="s">
        <v>11</v>
      </c>
      <c r="D50" s="9"/>
      <c r="E50" s="9" t="s">
        <v>81</v>
      </c>
      <c r="F50" s="41">
        <f t="shared" si="3"/>
        <v>8208</v>
      </c>
    </row>
    <row r="51" spans="1:6" x14ac:dyDescent="0.25">
      <c r="A51" s="1" t="s">
        <v>649</v>
      </c>
      <c r="B51" s="1" t="str">
        <f t="shared" si="1"/>
        <v>bal_BO_PHrs</v>
      </c>
      <c r="C51" s="9" t="s">
        <v>12</v>
      </c>
      <c r="D51" s="9"/>
      <c r="E51" s="9" t="s">
        <v>82</v>
      </c>
      <c r="F51" s="41">
        <f t="shared" si="3"/>
        <v>0</v>
      </c>
    </row>
    <row r="52" spans="1:6" x14ac:dyDescent="0.25">
      <c r="A52" s="1" t="s">
        <v>650</v>
      </c>
      <c r="B52" s="1" t="str">
        <f t="shared" si="1"/>
        <v>bal_BO_PHtg</v>
      </c>
      <c r="C52" s="9" t="s">
        <v>13</v>
      </c>
      <c r="D52" s="9"/>
      <c r="E52" s="9" t="s">
        <v>83</v>
      </c>
      <c r="F52" s="41">
        <f t="shared" si="3"/>
        <v>0</v>
      </c>
    </row>
    <row r="53" spans="1:6" x14ac:dyDescent="0.25">
      <c r="A53" s="1" t="s">
        <v>651</v>
      </c>
      <c r="B53" s="1" t="str">
        <f t="shared" si="1"/>
        <v>bal_BO_PHxf</v>
      </c>
      <c r="C53" s="9" t="s">
        <v>39</v>
      </c>
      <c r="D53" s="9"/>
      <c r="E53" s="9" t="s">
        <v>84</v>
      </c>
      <c r="F53" s="41">
        <f t="shared" si="3"/>
        <v>0</v>
      </c>
    </row>
    <row r="54" spans="1:6" x14ac:dyDescent="0.25">
      <c r="A54" s="1" t="s">
        <v>652</v>
      </c>
      <c r="B54" s="1" t="str">
        <f t="shared" si="1"/>
        <v>bal_BO_PHTot</v>
      </c>
      <c r="C54" s="9"/>
      <c r="D54" s="9"/>
      <c r="E54" s="28" t="s">
        <v>85</v>
      </c>
      <c r="F54" s="41">
        <f t="shared" si="3"/>
        <v>8208</v>
      </c>
    </row>
    <row r="55" spans="1:6" x14ac:dyDescent="0.25">
      <c r="B55" s="1" t="str">
        <f t="shared" si="1"/>
        <v>bal_BO_</v>
      </c>
      <c r="C55" s="9"/>
      <c r="D55" s="9"/>
      <c r="E55" s="9"/>
      <c r="F55" s="12"/>
    </row>
    <row r="56" spans="1:6" x14ac:dyDescent="0.25">
      <c r="B56" s="1" t="str">
        <f t="shared" si="1"/>
        <v>bal_BO_</v>
      </c>
      <c r="C56" s="9"/>
      <c r="D56" s="9"/>
      <c r="E56" s="28" t="s">
        <v>86</v>
      </c>
      <c r="F56" s="12"/>
    </row>
    <row r="57" spans="1:6" x14ac:dyDescent="0.25">
      <c r="A57" s="1" t="s">
        <v>635</v>
      </c>
      <c r="B57" s="1" t="str">
        <f t="shared" si="1"/>
        <v>bal_BO_Pek</v>
      </c>
      <c r="C57" s="9" t="s">
        <v>40</v>
      </c>
      <c r="D57" s="9"/>
      <c r="E57" s="9" t="s">
        <v>86</v>
      </c>
      <c r="F57" s="41">
        <f>INDEX(data_inst,MATCH($D$5,regnr_inst,0),MATCH(B57,variabel_inst,0))</f>
        <v>650000</v>
      </c>
    </row>
    <row r="58" spans="1:6" x14ac:dyDescent="0.25">
      <c r="B58" s="1" t="str">
        <f t="shared" si="1"/>
        <v>bal_BO_</v>
      </c>
      <c r="C58" s="9"/>
      <c r="D58" s="9"/>
      <c r="E58" s="9"/>
      <c r="F58" s="12"/>
    </row>
    <row r="59" spans="1:6" x14ac:dyDescent="0.25">
      <c r="B59" s="1" t="str">
        <f t="shared" si="1"/>
        <v>bal_BO_</v>
      </c>
      <c r="C59" s="9"/>
      <c r="D59" s="9"/>
      <c r="E59" s="28" t="s">
        <v>87</v>
      </c>
      <c r="F59" s="12"/>
    </row>
    <row r="60" spans="1:6" x14ac:dyDescent="0.25">
      <c r="A60" s="1" t="s">
        <v>653</v>
      </c>
      <c r="B60" s="1" t="str">
        <f t="shared" si="1"/>
        <v>bal_BO_PEaag</v>
      </c>
      <c r="C60" s="9" t="s">
        <v>41</v>
      </c>
      <c r="D60" s="9"/>
      <c r="E60" s="9" t="s">
        <v>88</v>
      </c>
      <c r="F60" s="41">
        <f t="shared" ref="F60:F75" si="4">INDEX(data_inst,MATCH($D$5,regnr_inst,0),MATCH(B60,variabel_inst,0))</f>
        <v>569964</v>
      </c>
    </row>
    <row r="61" spans="1:6" x14ac:dyDescent="0.25">
      <c r="A61" s="1" t="s">
        <v>654</v>
      </c>
      <c r="B61" s="1" t="str">
        <f t="shared" si="1"/>
        <v>bal_BO_PEoe</v>
      </c>
      <c r="C61" s="9" t="s">
        <v>42</v>
      </c>
      <c r="D61" s="9"/>
      <c r="E61" s="9" t="s">
        <v>89</v>
      </c>
      <c r="F61" s="41">
        <f t="shared" si="4"/>
        <v>0</v>
      </c>
    </row>
    <row r="62" spans="1:6" x14ac:dyDescent="0.25">
      <c r="A62" s="1" t="s">
        <v>655</v>
      </c>
      <c r="B62" s="1" t="str">
        <f t="shared" si="1"/>
        <v>bal_BO_PEav</v>
      </c>
      <c r="C62" s="9" t="s">
        <v>43</v>
      </c>
      <c r="D62" s="9"/>
      <c r="E62" s="9" t="s">
        <v>90</v>
      </c>
      <c r="F62" s="41">
        <f t="shared" si="4"/>
        <v>61779</v>
      </c>
    </row>
    <row r="63" spans="1:6" x14ac:dyDescent="0.25">
      <c r="A63" s="1" t="s">
        <v>656</v>
      </c>
      <c r="B63" s="1" t="str">
        <f t="shared" si="1"/>
        <v>bal_BO_PEo</v>
      </c>
      <c r="C63" s="9"/>
      <c r="D63" s="9" t="s">
        <v>687</v>
      </c>
      <c r="E63" s="9" t="s">
        <v>91</v>
      </c>
      <c r="F63" s="41">
        <f t="shared" si="4"/>
        <v>61779</v>
      </c>
    </row>
    <row r="64" spans="1:6" x14ac:dyDescent="0.25">
      <c r="A64" s="1" t="s">
        <v>657</v>
      </c>
      <c r="B64" s="1" t="str">
        <f t="shared" si="1"/>
        <v>bal_BO_PEavu</v>
      </c>
      <c r="C64" s="9"/>
      <c r="D64" s="9" t="s">
        <v>688</v>
      </c>
      <c r="E64" s="9" t="s">
        <v>92</v>
      </c>
      <c r="F64" s="41">
        <f t="shared" si="4"/>
        <v>0</v>
      </c>
    </row>
    <row r="65" spans="1:6" x14ac:dyDescent="0.25">
      <c r="A65" s="1" t="s">
        <v>658</v>
      </c>
      <c r="B65" s="1" t="str">
        <f t="shared" si="1"/>
        <v>bal_BO_PEavs</v>
      </c>
      <c r="C65" s="9"/>
      <c r="D65" s="9" t="s">
        <v>689</v>
      </c>
      <c r="E65" s="9" t="s">
        <v>93</v>
      </c>
      <c r="F65" s="41">
        <f t="shared" si="4"/>
        <v>0</v>
      </c>
    </row>
    <row r="66" spans="1:6" x14ac:dyDescent="0.25">
      <c r="A66" s="1" t="s">
        <v>659</v>
      </c>
      <c r="B66" s="1" t="str">
        <f t="shared" si="1"/>
        <v>bal_BO_PEavo</v>
      </c>
      <c r="C66" s="9"/>
      <c r="D66" s="9" t="s">
        <v>690</v>
      </c>
      <c r="E66" s="9" t="s">
        <v>94</v>
      </c>
      <c r="F66" s="41">
        <f t="shared" si="4"/>
        <v>0</v>
      </c>
    </row>
    <row r="67" spans="1:6" x14ac:dyDescent="0.25">
      <c r="A67" s="1" t="s">
        <v>660</v>
      </c>
      <c r="B67" s="1" t="str">
        <f t="shared" si="1"/>
        <v>bal_BO_PExv</v>
      </c>
      <c r="C67" s="9"/>
      <c r="D67" s="9" t="s">
        <v>691</v>
      </c>
      <c r="E67" s="9" t="s">
        <v>95</v>
      </c>
      <c r="F67" s="41">
        <f t="shared" si="4"/>
        <v>0</v>
      </c>
    </row>
    <row r="68" spans="1:6" x14ac:dyDescent="0.25">
      <c r="A68" s="1" t="s">
        <v>661</v>
      </c>
      <c r="B68" s="1" t="str">
        <f t="shared" si="1"/>
        <v>bal_BO_PExr</v>
      </c>
      <c r="C68" s="9" t="s">
        <v>103</v>
      </c>
      <c r="D68" s="9"/>
      <c r="E68" s="9" t="s">
        <v>96</v>
      </c>
      <c r="F68" s="41">
        <f t="shared" si="4"/>
        <v>2337913</v>
      </c>
    </row>
    <row r="69" spans="1:6" x14ac:dyDescent="0.25">
      <c r="A69" s="1" t="s">
        <v>662</v>
      </c>
      <c r="B69" s="1" t="str">
        <f t="shared" si="1"/>
        <v>bal_BO_PElr</v>
      </c>
      <c r="C69" s="9"/>
      <c r="D69" s="9" t="s">
        <v>692</v>
      </c>
      <c r="E69" s="9" t="s">
        <v>110</v>
      </c>
      <c r="F69" s="41">
        <f t="shared" si="4"/>
        <v>2337913</v>
      </c>
    </row>
    <row r="70" spans="1:6" x14ac:dyDescent="0.25">
      <c r="A70" s="1" t="s">
        <v>663</v>
      </c>
      <c r="B70" s="1" t="str">
        <f t="shared" si="1"/>
        <v>bal_BO_PEvr</v>
      </c>
      <c r="C70" s="9"/>
      <c r="D70" s="9" t="s">
        <v>693</v>
      </c>
      <c r="E70" s="9" t="s">
        <v>97</v>
      </c>
      <c r="F70" s="41">
        <f t="shared" si="4"/>
        <v>0</v>
      </c>
    </row>
    <row r="71" spans="1:6" x14ac:dyDescent="0.25">
      <c r="A71" s="1" t="s">
        <v>664</v>
      </c>
      <c r="B71" s="1" t="str">
        <f t="shared" si="1"/>
        <v>bal_BO_PErs</v>
      </c>
      <c r="C71" s="9"/>
      <c r="D71" s="9" t="s">
        <v>694</v>
      </c>
      <c r="E71" s="9" t="s">
        <v>98</v>
      </c>
      <c r="F71" s="41">
        <f t="shared" si="4"/>
        <v>0</v>
      </c>
    </row>
    <row r="72" spans="1:6" x14ac:dyDescent="0.25">
      <c r="A72" s="1" t="s">
        <v>665</v>
      </c>
      <c r="B72" s="1" t="str">
        <f t="shared" si="1"/>
        <v>bal_BO_PExs</v>
      </c>
      <c r="C72" s="9"/>
      <c r="D72" s="9" t="s">
        <v>695</v>
      </c>
      <c r="E72" s="9" t="s">
        <v>99</v>
      </c>
      <c r="F72" s="41">
        <f t="shared" si="4"/>
        <v>0</v>
      </c>
    </row>
    <row r="73" spans="1:6" x14ac:dyDescent="0.25">
      <c r="A73" s="1" t="s">
        <v>666</v>
      </c>
      <c r="B73" s="1" t="str">
        <f t="shared" si="1"/>
        <v>bal_BO_PEou</v>
      </c>
      <c r="C73" s="9" t="s">
        <v>104</v>
      </c>
      <c r="D73" s="9"/>
      <c r="E73" s="9" t="s">
        <v>100</v>
      </c>
      <c r="F73" s="41">
        <f t="shared" si="4"/>
        <v>10004261</v>
      </c>
    </row>
    <row r="74" spans="1:6" x14ac:dyDescent="0.25">
      <c r="A74" s="1" t="s">
        <v>667</v>
      </c>
      <c r="B74" s="1" t="str">
        <f t="shared" si="1"/>
        <v>bal_BO_PEekTot</v>
      </c>
      <c r="C74" s="9"/>
      <c r="D74" s="9"/>
      <c r="E74" s="28" t="s">
        <v>101</v>
      </c>
      <c r="F74" s="41">
        <f t="shared" si="4"/>
        <v>12973917</v>
      </c>
    </row>
    <row r="75" spans="1:6" x14ac:dyDescent="0.25">
      <c r="A75" s="1" t="s">
        <v>480</v>
      </c>
      <c r="B75" s="1" t="str">
        <f t="shared" ref="B75" si="5">$A$7&amp;"_BO_"&amp;A75</f>
        <v>bal_BO_PTot</v>
      </c>
      <c r="C75" s="9"/>
      <c r="D75" s="9"/>
      <c r="E75" s="28" t="s">
        <v>102</v>
      </c>
      <c r="F75" s="41">
        <f t="shared" si="4"/>
        <v>160738095</v>
      </c>
    </row>
    <row r="76" spans="1:6" x14ac:dyDescent="0.25"/>
    <row r="77" spans="1:6" hidden="1" x14ac:dyDescent="0.25"/>
  </sheetData>
  <sheetProtection password="BF77" sheet="1" objects="1" scenarios="1"/>
  <mergeCells count="3">
    <mergeCell ref="C7:F7"/>
    <mergeCell ref="D3:E4"/>
    <mergeCell ref="C3:C4"/>
  </mergeCells>
  <dataValidations count="1">
    <dataValidation type="list" allowBlank="1" showInputMessage="1" showErrorMessage="1" sqref="D3:E4">
      <formula1>Drop_inst</formula1>
    </dataValidation>
  </dataValidation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rowBreaks count="1" manualBreakCount="1">
    <brk id="32" min="2" max="5" man="1"/>
  </rowBreaks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3"/>
  <sheetViews>
    <sheetView showGridLines="0" topLeftCell="C1" workbookViewId="0">
      <selection activeCell="D3" sqref="D3:D4"/>
    </sheetView>
  </sheetViews>
  <sheetFormatPr defaultColWidth="0" defaultRowHeight="15" zeroHeight="1" x14ac:dyDescent="0.25"/>
  <cols>
    <col min="1" max="1" width="16.42578125" style="1" hidden="1" customWidth="1"/>
    <col min="2" max="2" width="19.28515625" style="1" hidden="1" customWidth="1"/>
    <col min="3" max="3" width="12.5703125" style="1" customWidth="1"/>
    <col min="4" max="4" width="63.85546875" style="1" customWidth="1"/>
    <col min="5" max="5" width="14.28515625" style="1" customWidth="1"/>
    <col min="6" max="6" width="4.7109375" style="1" customWidth="1"/>
    <col min="7" max="16384" width="9.140625" style="1" hidden="1"/>
  </cols>
  <sheetData>
    <row r="1" spans="1:5" x14ac:dyDescent="0.25">
      <c r="C1" s="2" t="s">
        <v>739</v>
      </c>
    </row>
    <row r="2" spans="1:5" customFormat="1" x14ac:dyDescent="0.25"/>
    <row r="3" spans="1:5" x14ac:dyDescent="0.25">
      <c r="C3" s="112" t="s">
        <v>919</v>
      </c>
      <c r="D3" s="111" t="s">
        <v>833</v>
      </c>
      <c r="E3" s="33"/>
    </row>
    <row r="4" spans="1:5" x14ac:dyDescent="0.25">
      <c r="C4" s="113"/>
      <c r="D4" s="111"/>
      <c r="E4" s="33"/>
    </row>
    <row r="5" spans="1:5" x14ac:dyDescent="0.25">
      <c r="C5" s="20" t="s">
        <v>918</v>
      </c>
      <c r="D5" s="34">
        <f>INDEX(drop_regnr_inst,MATCH(D3,Drop_inst,0))</f>
        <v>20007</v>
      </c>
    </row>
    <row r="6" spans="1:5" x14ac:dyDescent="0.25">
      <c r="C6" s="3"/>
      <c r="D6" s="30"/>
    </row>
    <row r="7" spans="1:5" ht="35.25" customHeight="1" x14ac:dyDescent="0.25">
      <c r="A7" s="1" t="s">
        <v>851</v>
      </c>
      <c r="C7" s="87" t="s">
        <v>921</v>
      </c>
      <c r="D7" s="96"/>
      <c r="E7" s="110"/>
    </row>
    <row r="8" spans="1:5" ht="30" customHeight="1" x14ac:dyDescent="0.25">
      <c r="C8" s="13"/>
      <c r="D8" s="14"/>
      <c r="E8" s="7" t="s">
        <v>606</v>
      </c>
    </row>
    <row r="9" spans="1:5" ht="14.25" customHeight="1" x14ac:dyDescent="0.25">
      <c r="C9" s="13"/>
      <c r="D9" s="14" t="s">
        <v>423</v>
      </c>
      <c r="E9" s="7"/>
    </row>
    <row r="10" spans="1:5" x14ac:dyDescent="0.25">
      <c r="A10" s="1" t="s">
        <v>439</v>
      </c>
      <c r="B10" s="1" t="str">
        <f t="shared" ref="B10:B21" si="0">$A$7&amp;"_Evf_"&amp;A10</f>
        <v>NoEf_Evf_EvFg</v>
      </c>
      <c r="C10" s="13" t="s">
        <v>425</v>
      </c>
      <c r="D10" s="13" t="s">
        <v>428</v>
      </c>
      <c r="E10" s="41">
        <f>INDEX(data_inst,MATCH($D$5,regnr_inst,0),MATCH(B10,variabel_inst,0))</f>
        <v>2072</v>
      </c>
    </row>
    <row r="11" spans="1:5" x14ac:dyDescent="0.25">
      <c r="A11" s="1" t="s">
        <v>440</v>
      </c>
      <c r="B11" s="1" t="str">
        <f t="shared" si="0"/>
        <v>NoEf_Evf_EvTR</v>
      </c>
      <c r="C11" s="13" t="s">
        <v>424</v>
      </c>
      <c r="D11" s="13" t="s">
        <v>429</v>
      </c>
      <c r="E11" s="41">
        <f>INDEX(data_inst,MATCH($D$5,regnr_inst,0),MATCH(B11,variabel_inst,0))</f>
        <v>0</v>
      </c>
    </row>
    <row r="12" spans="1:5" x14ac:dyDescent="0.25">
      <c r="A12" s="1" t="s">
        <v>441</v>
      </c>
      <c r="B12" s="1" t="str">
        <f t="shared" si="0"/>
        <v>NoEf_Evf_EvTK</v>
      </c>
      <c r="C12" s="13" t="s">
        <v>426</v>
      </c>
      <c r="D12" s="13" t="s">
        <v>430</v>
      </c>
      <c r="E12" s="41">
        <f>INDEX(data_inst,MATCH($D$5,regnr_inst,0),MATCH(B12,variabel_inst,0))</f>
        <v>0</v>
      </c>
    </row>
    <row r="13" spans="1:5" x14ac:dyDescent="0.25">
      <c r="A13" s="1" t="s">
        <v>442</v>
      </c>
      <c r="B13" s="1" t="str">
        <f t="shared" si="0"/>
        <v>NoEf_Evf_EvX</v>
      </c>
      <c r="C13" s="13" t="s">
        <v>427</v>
      </c>
      <c r="D13" s="13" t="s">
        <v>431</v>
      </c>
      <c r="E13" s="41">
        <f>INDEX(data_inst,MATCH($D$5,regnr_inst,0),MATCH(B13,variabel_inst,0))</f>
        <v>0</v>
      </c>
    </row>
    <row r="14" spans="1:5" x14ac:dyDescent="0.25">
      <c r="A14" s="1" t="s">
        <v>443</v>
      </c>
      <c r="B14" s="1" t="str">
        <f t="shared" si="0"/>
        <v>NoEf_Evf_EvTot</v>
      </c>
      <c r="C14" s="13"/>
      <c r="D14" s="14" t="s">
        <v>206</v>
      </c>
      <c r="E14" s="41">
        <f>INDEX(data_inst,MATCH($D$5,regnr_inst,0),MATCH(B14,variabel_inst,0))</f>
        <v>2072</v>
      </c>
    </row>
    <row r="15" spans="1:5" x14ac:dyDescent="0.25">
      <c r="B15" s="1" t="str">
        <f t="shared" si="0"/>
        <v>NoEf_Evf_</v>
      </c>
      <c r="C15" s="13"/>
      <c r="D15" s="13"/>
      <c r="E15" s="7"/>
    </row>
    <row r="16" spans="1:5" x14ac:dyDescent="0.25">
      <c r="B16" s="1" t="str">
        <f t="shared" si="0"/>
        <v>NoEf_Evf_</v>
      </c>
      <c r="C16" s="13"/>
      <c r="D16" s="14" t="s">
        <v>432</v>
      </c>
      <c r="E16" s="7"/>
    </row>
    <row r="17" spans="1:5" x14ac:dyDescent="0.25">
      <c r="A17" s="1" t="s">
        <v>444</v>
      </c>
      <c r="B17" s="1" t="str">
        <f t="shared" si="0"/>
        <v>NoEf_Evf_XFAuk</v>
      </c>
      <c r="C17" s="13" t="s">
        <v>433</v>
      </c>
      <c r="D17" s="13" t="s">
        <v>436</v>
      </c>
      <c r="E17" s="41">
        <f>INDEX(data_inst,MATCH($D$5,regnr_inst,0),MATCH(B17,variabel_inst,0))</f>
        <v>7184400</v>
      </c>
    </row>
    <row r="18" spans="1:5" x14ac:dyDescent="0.25">
      <c r="A18" s="1" t="s">
        <v>445</v>
      </c>
      <c r="B18" s="1" t="str">
        <f t="shared" si="0"/>
        <v>NoEf_Evf_XFAust</v>
      </c>
      <c r="C18" s="13" t="s">
        <v>434</v>
      </c>
      <c r="D18" s="13" t="s">
        <v>437</v>
      </c>
      <c r="E18" s="41">
        <f>INDEX(data_inst,MATCH($D$5,regnr_inst,0),MATCH(B18,variabel_inst,0))</f>
        <v>0</v>
      </c>
    </row>
    <row r="19" spans="1:5" x14ac:dyDescent="0.25">
      <c r="A19" s="1" t="s">
        <v>446</v>
      </c>
      <c r="B19" s="1" t="str">
        <f t="shared" si="0"/>
        <v>NoEf_Evf_XFAX</v>
      </c>
      <c r="C19" s="13" t="s">
        <v>435</v>
      </c>
      <c r="D19" s="13" t="s">
        <v>438</v>
      </c>
      <c r="E19" s="41">
        <f>INDEX(data_inst,MATCH($D$5,regnr_inst,0),MATCH(B19,variabel_inst,0))</f>
        <v>0</v>
      </c>
    </row>
    <row r="20" spans="1:5" x14ac:dyDescent="0.25">
      <c r="A20" s="1" t="s">
        <v>447</v>
      </c>
      <c r="B20" s="1" t="str">
        <f t="shared" si="0"/>
        <v>NoEf_Evf_XFATot</v>
      </c>
      <c r="C20" s="13"/>
      <c r="D20" s="14" t="s">
        <v>206</v>
      </c>
      <c r="E20" s="41">
        <f>INDEX(data_inst,MATCH($D$5,regnr_inst,0),MATCH(B20,variabel_inst,0))</f>
        <v>7184400</v>
      </c>
    </row>
    <row r="21" spans="1:5" x14ac:dyDescent="0.25">
      <c r="B21" s="1" t="str">
        <f t="shared" si="0"/>
        <v>NoEf_Evf_</v>
      </c>
      <c r="C21" s="13"/>
      <c r="D21" s="13"/>
      <c r="E21" s="7"/>
    </row>
    <row r="22" spans="1:5" x14ac:dyDescent="0.25"/>
    <row r="23" spans="1:5" hidden="1" x14ac:dyDescent="0.25"/>
  </sheetData>
  <sheetProtection password="BF77" sheet="1" objects="1" scenarios="1"/>
  <mergeCells count="3">
    <mergeCell ref="C7:E7"/>
    <mergeCell ref="D3:D4"/>
    <mergeCell ref="C3:C4"/>
  </mergeCells>
  <dataValidations count="1">
    <dataValidation type="list" allowBlank="1" showInputMessage="1" showErrorMessage="1" sqref="D3:D4">
      <formula1>Drop_inst</formula1>
    </dataValidation>
  </dataValidation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26"/>
  <sheetViews>
    <sheetView showGridLines="0" workbookViewId="0">
      <selection sqref="A1:B1"/>
    </sheetView>
  </sheetViews>
  <sheetFormatPr defaultColWidth="0" defaultRowHeight="15" zeroHeight="1" x14ac:dyDescent="0.25"/>
  <cols>
    <col min="1" max="1" width="13.5703125" style="115" customWidth="1"/>
    <col min="2" max="2" width="40.28515625" style="115" customWidth="1"/>
    <col min="3" max="3" width="9.140625" style="115" customWidth="1"/>
    <col min="4" max="16384" width="9.140625" style="115" hidden="1"/>
  </cols>
  <sheetData>
    <row r="1" spans="1:2" x14ac:dyDescent="0.25">
      <c r="A1" s="114" t="s">
        <v>899</v>
      </c>
      <c r="B1" s="114"/>
    </row>
    <row r="2" spans="1:2" x14ac:dyDescent="0.25"/>
    <row r="3" spans="1:2" x14ac:dyDescent="0.25">
      <c r="A3" s="116" t="s">
        <v>960</v>
      </c>
      <c r="B3" s="116"/>
    </row>
    <row r="4" spans="1:2" x14ac:dyDescent="0.25">
      <c r="A4" s="116"/>
      <c r="B4" s="116"/>
    </row>
    <row r="5" spans="1:2" x14ac:dyDescent="0.25">
      <c r="A5" s="117" t="s">
        <v>900</v>
      </c>
      <c r="B5" s="118"/>
    </row>
    <row r="6" spans="1:2" x14ac:dyDescent="0.25">
      <c r="A6" s="119"/>
      <c r="B6" s="117" t="s">
        <v>901</v>
      </c>
    </row>
    <row r="7" spans="1:2" x14ac:dyDescent="0.25">
      <c r="A7" s="120">
        <v>20007</v>
      </c>
      <c r="B7" s="120" t="s">
        <v>833</v>
      </c>
    </row>
    <row r="8" spans="1:2" x14ac:dyDescent="0.25">
      <c r="A8" s="119"/>
      <c r="B8" s="117" t="s">
        <v>985</v>
      </c>
    </row>
    <row r="9" spans="1:2" x14ac:dyDescent="0.25">
      <c r="A9" s="120">
        <v>20003</v>
      </c>
      <c r="B9" s="120" t="s">
        <v>984</v>
      </c>
    </row>
    <row r="10" spans="1:2" x14ac:dyDescent="0.25">
      <c r="A10" s="119"/>
      <c r="B10" s="117" t="s">
        <v>902</v>
      </c>
    </row>
    <row r="11" spans="1:2" x14ac:dyDescent="0.25">
      <c r="A11" s="120">
        <v>20008</v>
      </c>
      <c r="B11" s="120" t="s">
        <v>831</v>
      </c>
    </row>
    <row r="12" spans="1:2" x14ac:dyDescent="0.25">
      <c r="A12" s="119"/>
      <c r="B12" s="117" t="s">
        <v>903</v>
      </c>
    </row>
    <row r="13" spans="1:2" x14ac:dyDescent="0.25">
      <c r="A13" s="120">
        <v>20009</v>
      </c>
      <c r="B13" s="120" t="s">
        <v>832</v>
      </c>
    </row>
    <row r="14" spans="1:2" x14ac:dyDescent="0.25">
      <c r="A14" s="120">
        <v>20001</v>
      </c>
      <c r="B14" s="120" t="s">
        <v>834</v>
      </c>
    </row>
    <row r="15" spans="1:2" x14ac:dyDescent="0.25">
      <c r="A15" s="119"/>
      <c r="B15" s="117" t="s">
        <v>904</v>
      </c>
    </row>
    <row r="16" spans="1:2" x14ac:dyDescent="0.25">
      <c r="A16" s="120">
        <v>20002</v>
      </c>
      <c r="B16" s="120" t="s">
        <v>830</v>
      </c>
    </row>
    <row r="17" spans="1:2" x14ac:dyDescent="0.25">
      <c r="A17" s="119"/>
      <c r="B17" s="117" t="s">
        <v>905</v>
      </c>
    </row>
    <row r="18" spans="1:2" x14ac:dyDescent="0.25">
      <c r="A18" s="120">
        <v>20004</v>
      </c>
      <c r="B18" s="120" t="s">
        <v>906</v>
      </c>
    </row>
    <row r="19" spans="1:2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idden="1" x14ac:dyDescent="0.25"/>
    <row r="25" spans="1:2" x14ac:dyDescent="0.25"/>
    <row r="26" spans="1:2" x14ac:dyDescent="0.25"/>
  </sheetData>
  <sheetProtection password="BF77" sheet="1" objects="1" scenarios="1"/>
  <mergeCells count="2">
    <mergeCell ref="A1:B1"/>
    <mergeCell ref="A3:B4"/>
  </mergeCells>
  <hyperlinks>
    <hyperlink ref="A1" location="Indholdsfortegnelse!A1" display="Tilbage til indholdsfortegnelse"/>
    <hyperlink ref="A1:B1" location="Indhold!A1" display="Tilbage til indholdsfortegnelse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8"/>
  <sheetViews>
    <sheetView workbookViewId="0">
      <pane xSplit="3" topLeftCell="D1" activePane="topRight" state="frozen"/>
      <selection pane="topRight"/>
    </sheetView>
  </sheetViews>
  <sheetFormatPr defaultRowHeight="15" x14ac:dyDescent="0.25"/>
  <cols>
    <col min="1" max="1" width="8" customWidth="1"/>
    <col min="2" max="2" width="6" customWidth="1"/>
    <col min="3" max="3" width="34.85546875" bestFit="1" customWidth="1"/>
    <col min="4" max="4" width="19.42578125" bestFit="1" customWidth="1"/>
    <col min="5" max="5" width="12.28515625" bestFit="1" customWidth="1"/>
    <col min="6" max="6" width="12.7109375" bestFit="1" customWidth="1"/>
    <col min="7" max="7" width="12.28515625" bestFit="1" customWidth="1"/>
    <col min="8" max="8" width="13.140625" bestFit="1" customWidth="1"/>
    <col min="9" max="9" width="11.28515625" bestFit="1" customWidth="1"/>
    <col min="10" max="10" width="11.85546875" bestFit="1" customWidth="1"/>
    <col min="11" max="11" width="13.7109375" bestFit="1" customWidth="1"/>
    <col min="12" max="12" width="12.28515625" bestFit="1" customWidth="1"/>
    <col min="13" max="13" width="11.140625" bestFit="1" customWidth="1"/>
    <col min="14" max="14" width="11.7109375" bestFit="1" customWidth="1"/>
    <col min="15" max="15" width="13.42578125" bestFit="1" customWidth="1"/>
    <col min="16" max="16" width="11.7109375" bestFit="1" customWidth="1"/>
    <col min="17" max="17" width="12" bestFit="1" customWidth="1"/>
    <col min="18" max="19" width="11.140625" bestFit="1" customWidth="1"/>
    <col min="20" max="20" width="12" bestFit="1" customWidth="1"/>
    <col min="21" max="21" width="10.5703125" bestFit="1" customWidth="1"/>
    <col min="22" max="22" width="12.42578125" bestFit="1" customWidth="1"/>
    <col min="23" max="23" width="12.140625" bestFit="1" customWidth="1"/>
    <col min="24" max="24" width="12.42578125" bestFit="1" customWidth="1"/>
    <col min="25" max="25" width="11.85546875" bestFit="1" customWidth="1"/>
    <col min="26" max="26" width="11.5703125" bestFit="1" customWidth="1"/>
    <col min="27" max="27" width="12.28515625" bestFit="1" customWidth="1"/>
    <col min="28" max="28" width="12.42578125" bestFit="1" customWidth="1"/>
    <col min="29" max="29" width="14.7109375" bestFit="1" customWidth="1"/>
    <col min="30" max="30" width="11.28515625" bestFit="1" customWidth="1"/>
    <col min="31" max="31" width="11.85546875" bestFit="1" customWidth="1"/>
    <col min="32" max="32" width="13.42578125" bestFit="1" customWidth="1"/>
    <col min="33" max="33" width="11.42578125" bestFit="1" customWidth="1"/>
    <col min="34" max="34" width="11.5703125" bestFit="1" customWidth="1"/>
    <col min="35" max="35" width="13.5703125" bestFit="1" customWidth="1"/>
    <col min="36" max="36" width="11.5703125" bestFit="1" customWidth="1"/>
    <col min="37" max="37" width="12.85546875" bestFit="1" customWidth="1"/>
    <col min="38" max="38" width="12.7109375" bestFit="1" customWidth="1"/>
    <col min="39" max="39" width="12.5703125" bestFit="1" customWidth="1"/>
    <col min="40" max="40" width="13.42578125" bestFit="1" customWidth="1"/>
    <col min="41" max="41" width="12.42578125" bestFit="1" customWidth="1"/>
    <col min="42" max="42" width="13.7109375" bestFit="1" customWidth="1"/>
    <col min="43" max="43" width="12.5703125" bestFit="1" customWidth="1"/>
    <col min="44" max="44" width="14" bestFit="1" customWidth="1"/>
    <col min="45" max="46" width="13.7109375" bestFit="1" customWidth="1"/>
    <col min="47" max="48" width="12.42578125" bestFit="1" customWidth="1"/>
    <col min="49" max="49" width="13.7109375" bestFit="1" customWidth="1"/>
    <col min="50" max="50" width="11.5703125" bestFit="1" customWidth="1"/>
    <col min="51" max="51" width="13.5703125" bestFit="1" customWidth="1"/>
    <col min="52" max="52" width="12.42578125" bestFit="1" customWidth="1"/>
    <col min="53" max="53" width="11.5703125" bestFit="1" customWidth="1"/>
    <col min="54" max="54" width="12.140625" bestFit="1" customWidth="1"/>
    <col min="55" max="55" width="11.7109375" bestFit="1" customWidth="1"/>
    <col min="56" max="56" width="12.28515625" bestFit="1" customWidth="1"/>
    <col min="57" max="57" width="12.7109375" bestFit="1" customWidth="1"/>
    <col min="58" max="58" width="15.5703125" bestFit="1" customWidth="1"/>
    <col min="59" max="59" width="12.7109375" bestFit="1" customWidth="1"/>
    <col min="60" max="60" width="14.140625" bestFit="1" customWidth="1"/>
    <col min="61" max="62" width="14.28515625" bestFit="1" customWidth="1"/>
    <col min="63" max="63" width="13.28515625" bestFit="1" customWidth="1"/>
    <col min="64" max="64" width="15" bestFit="1" customWidth="1"/>
    <col min="65" max="65" width="14.7109375" bestFit="1" customWidth="1"/>
    <col min="66" max="66" width="16.42578125" bestFit="1" customWidth="1"/>
    <col min="67" max="67" width="15.7109375" bestFit="1" customWidth="1"/>
    <col min="68" max="68" width="14.7109375" bestFit="1" customWidth="1"/>
    <col min="69" max="69" width="15.42578125" bestFit="1" customWidth="1"/>
    <col min="70" max="70" width="12.7109375" bestFit="1" customWidth="1"/>
    <col min="71" max="71" width="11.140625" bestFit="1" customWidth="1"/>
    <col min="72" max="72" width="11.7109375" bestFit="1" customWidth="1"/>
    <col min="73" max="73" width="12.5703125" bestFit="1" customWidth="1"/>
    <col min="74" max="74" width="11.7109375" bestFit="1" customWidth="1"/>
    <col min="75" max="75" width="12.5703125" bestFit="1" customWidth="1"/>
    <col min="76" max="76" width="14.28515625" bestFit="1" customWidth="1"/>
    <col min="77" max="77" width="14.140625" bestFit="1" customWidth="1"/>
    <col min="78" max="78" width="14.42578125" bestFit="1" customWidth="1"/>
    <col min="79" max="79" width="12.5703125" bestFit="1" customWidth="1"/>
    <col min="80" max="80" width="12.7109375" bestFit="1" customWidth="1"/>
    <col min="81" max="81" width="12.28515625" bestFit="1" customWidth="1"/>
    <col min="82" max="82" width="13.7109375" bestFit="1" customWidth="1"/>
    <col min="83" max="83" width="13.42578125" bestFit="1" customWidth="1"/>
    <col min="84" max="84" width="13.7109375" bestFit="1" customWidth="1"/>
    <col min="85" max="85" width="12.42578125" bestFit="1" customWidth="1"/>
    <col min="86" max="86" width="12.140625" bestFit="1" customWidth="1"/>
    <col min="87" max="87" width="12" bestFit="1" customWidth="1"/>
    <col min="88" max="88" width="15.7109375" bestFit="1" customWidth="1"/>
    <col min="89" max="89" width="11.42578125" bestFit="1" customWidth="1"/>
    <col min="90" max="90" width="16.28515625" bestFit="1" customWidth="1"/>
    <col min="91" max="91" width="16" bestFit="1" customWidth="1"/>
  </cols>
  <sheetData>
    <row r="1" spans="1:94" x14ac:dyDescent="0.25">
      <c r="A1" s="73" t="s">
        <v>740</v>
      </c>
      <c r="B1" s="73" t="s">
        <v>741</v>
      </c>
      <c r="C1" s="73" t="s">
        <v>738</v>
      </c>
      <c r="D1" s="73" t="s">
        <v>920</v>
      </c>
      <c r="E1" s="73" t="s">
        <v>742</v>
      </c>
      <c r="F1" s="73" t="s">
        <v>743</v>
      </c>
      <c r="G1" s="73" t="s">
        <v>744</v>
      </c>
      <c r="H1" s="73" t="s">
        <v>745</v>
      </c>
      <c r="I1" s="73" t="s">
        <v>746</v>
      </c>
      <c r="J1" s="73" t="s">
        <v>747</v>
      </c>
      <c r="K1" s="73" t="s">
        <v>748</v>
      </c>
      <c r="L1" s="73" t="s">
        <v>749</v>
      </c>
      <c r="M1" s="73" t="s">
        <v>750</v>
      </c>
      <c r="N1" s="73" t="s">
        <v>751</v>
      </c>
      <c r="O1" s="73" t="s">
        <v>752</v>
      </c>
      <c r="P1" s="73" t="s">
        <v>753</v>
      </c>
      <c r="Q1" s="73" t="s">
        <v>754</v>
      </c>
      <c r="R1" s="73" t="s">
        <v>827</v>
      </c>
      <c r="S1" s="73" t="s">
        <v>755</v>
      </c>
      <c r="T1" s="73" t="s">
        <v>756</v>
      </c>
      <c r="U1" s="73" t="s">
        <v>757</v>
      </c>
      <c r="V1" s="73" t="s">
        <v>758</v>
      </c>
      <c r="W1" s="73" t="s">
        <v>760</v>
      </c>
      <c r="X1" s="73" t="s">
        <v>762</v>
      </c>
      <c r="Y1" s="73" t="s">
        <v>763</v>
      </c>
      <c r="Z1" s="73" t="s">
        <v>765</v>
      </c>
      <c r="AA1" s="73" t="s">
        <v>767</v>
      </c>
      <c r="AB1" s="73" t="s">
        <v>768</v>
      </c>
      <c r="AC1" s="73" t="s">
        <v>770</v>
      </c>
      <c r="AD1" s="73" t="s">
        <v>771</v>
      </c>
      <c r="AE1" s="73" t="s">
        <v>772</v>
      </c>
      <c r="AF1" s="73" t="s">
        <v>773</v>
      </c>
      <c r="AG1" s="73" t="s">
        <v>774</v>
      </c>
      <c r="AH1" s="73" t="s">
        <v>775</v>
      </c>
      <c r="AI1" s="73" t="s">
        <v>776</v>
      </c>
      <c r="AJ1" s="73" t="s">
        <v>777</v>
      </c>
      <c r="AK1" s="73" t="s">
        <v>778</v>
      </c>
      <c r="AL1" s="73" t="s">
        <v>779</v>
      </c>
      <c r="AM1" s="73" t="s">
        <v>780</v>
      </c>
      <c r="AN1" s="73" t="s">
        <v>781</v>
      </c>
      <c r="AO1" s="73" t="s">
        <v>782</v>
      </c>
      <c r="AP1" s="73" t="s">
        <v>785</v>
      </c>
      <c r="AQ1" s="73" t="s">
        <v>786</v>
      </c>
      <c r="AR1" s="73" t="s">
        <v>788</v>
      </c>
      <c r="AS1" s="73" t="s">
        <v>789</v>
      </c>
      <c r="AT1" s="73" t="s">
        <v>790</v>
      </c>
      <c r="AU1" s="73" t="s">
        <v>794</v>
      </c>
      <c r="AV1" s="73" t="s">
        <v>795</v>
      </c>
      <c r="AW1" s="73" t="s">
        <v>796</v>
      </c>
      <c r="AX1" s="73" t="s">
        <v>797</v>
      </c>
      <c r="AY1" s="73" t="s">
        <v>798</v>
      </c>
      <c r="AZ1" s="73" t="s">
        <v>800</v>
      </c>
      <c r="BA1" s="73" t="s">
        <v>801</v>
      </c>
      <c r="BB1" s="73" t="s">
        <v>806</v>
      </c>
      <c r="BC1" s="73" t="s">
        <v>807</v>
      </c>
      <c r="BD1" s="73" t="s">
        <v>810</v>
      </c>
      <c r="BE1" s="73" t="s">
        <v>811</v>
      </c>
      <c r="BF1" s="73" t="s">
        <v>812</v>
      </c>
      <c r="BG1" s="73" t="s">
        <v>813</v>
      </c>
      <c r="BH1" s="73" t="s">
        <v>814</v>
      </c>
      <c r="BI1" s="73" t="s">
        <v>815</v>
      </c>
      <c r="BJ1" s="73" t="s">
        <v>816</v>
      </c>
      <c r="BK1" s="73" t="s">
        <v>817</v>
      </c>
      <c r="BL1" s="73" t="s">
        <v>818</v>
      </c>
      <c r="BM1" s="73" t="s">
        <v>821</v>
      </c>
      <c r="BN1" s="73" t="s">
        <v>822</v>
      </c>
      <c r="BO1" s="73" t="s">
        <v>823</v>
      </c>
      <c r="BP1" s="73" t="s">
        <v>824</v>
      </c>
      <c r="BQ1" s="73" t="s">
        <v>825</v>
      </c>
      <c r="BR1" s="73" t="s">
        <v>799</v>
      </c>
      <c r="BS1" s="73" t="s">
        <v>769</v>
      </c>
      <c r="BT1" s="73" t="s">
        <v>759</v>
      </c>
      <c r="BU1" s="73" t="s">
        <v>761</v>
      </c>
      <c r="BV1" s="73" t="s">
        <v>764</v>
      </c>
      <c r="BW1" s="73" t="s">
        <v>766</v>
      </c>
      <c r="BX1" s="73" t="s">
        <v>783</v>
      </c>
      <c r="BY1" s="73" t="s">
        <v>784</v>
      </c>
      <c r="BZ1" s="73" t="s">
        <v>787</v>
      </c>
      <c r="CA1" s="73" t="s">
        <v>791</v>
      </c>
      <c r="CB1" s="73" t="s">
        <v>792</v>
      </c>
      <c r="CC1" s="73" t="s">
        <v>793</v>
      </c>
      <c r="CD1" s="73" t="s">
        <v>802</v>
      </c>
      <c r="CE1" s="73" t="s">
        <v>803</v>
      </c>
      <c r="CF1" s="73" t="s">
        <v>804</v>
      </c>
      <c r="CG1" s="73" t="s">
        <v>805</v>
      </c>
      <c r="CH1" s="73" t="s">
        <v>808</v>
      </c>
      <c r="CI1" s="73" t="s">
        <v>809</v>
      </c>
      <c r="CJ1" s="73" t="s">
        <v>819</v>
      </c>
      <c r="CK1" s="73" t="s">
        <v>828</v>
      </c>
      <c r="CL1" s="73" t="s">
        <v>820</v>
      </c>
      <c r="CM1" s="73" t="s">
        <v>826</v>
      </c>
      <c r="CN1" s="71"/>
      <c r="CO1" s="71"/>
      <c r="CP1" s="71"/>
    </row>
    <row r="2" spans="1:94" x14ac:dyDescent="0.25">
      <c r="A2" s="74">
        <v>201812</v>
      </c>
      <c r="B2" s="74">
        <v>20007</v>
      </c>
      <c r="C2" s="75" t="s">
        <v>833</v>
      </c>
      <c r="D2" s="75" t="s">
        <v>829</v>
      </c>
      <c r="E2" s="69">
        <v>3123878</v>
      </c>
      <c r="F2" s="69">
        <v>1397597</v>
      </c>
      <c r="G2" s="69">
        <v>1726281</v>
      </c>
      <c r="H2" s="69">
        <v>0</v>
      </c>
      <c r="I2" s="69">
        <v>214070</v>
      </c>
      <c r="J2" s="69">
        <v>539660</v>
      </c>
      <c r="K2" s="69">
        <v>1400691</v>
      </c>
      <c r="L2" s="69">
        <v>-211413</v>
      </c>
      <c r="M2" s="69">
        <v>27296</v>
      </c>
      <c r="N2" s="69">
        <v>273883</v>
      </c>
      <c r="O2" s="69">
        <v>2150</v>
      </c>
      <c r="P2" s="69">
        <v>11150</v>
      </c>
      <c r="Q2" s="69">
        <v>23960</v>
      </c>
      <c r="R2" s="69">
        <v>0</v>
      </c>
      <c r="S2" s="69">
        <v>905431</v>
      </c>
      <c r="T2" s="69">
        <v>198006</v>
      </c>
      <c r="U2" s="69">
        <v>707425</v>
      </c>
      <c r="V2" s="69">
        <v>49353</v>
      </c>
      <c r="W2" s="69">
        <v>2857617</v>
      </c>
      <c r="X2" s="69">
        <v>18186</v>
      </c>
      <c r="Y2" s="69">
        <v>8894054</v>
      </c>
      <c r="Z2" s="69">
        <v>50608</v>
      </c>
      <c r="AA2" s="69"/>
      <c r="AB2" s="69"/>
      <c r="AC2" s="69">
        <v>120000</v>
      </c>
      <c r="AD2" s="69"/>
      <c r="AE2" s="69">
        <v>120000</v>
      </c>
      <c r="AF2" s="69">
        <v>3633</v>
      </c>
      <c r="AG2" s="69"/>
      <c r="AH2" s="69">
        <v>20750</v>
      </c>
      <c r="AI2" s="69">
        <v>47940</v>
      </c>
      <c r="AJ2" s="69">
        <v>64406</v>
      </c>
      <c r="AK2" s="69">
        <v>18526</v>
      </c>
      <c r="AL2" s="69">
        <v>160738095</v>
      </c>
      <c r="AM2" s="69"/>
      <c r="AN2" s="69"/>
      <c r="AO2" s="69"/>
      <c r="AP2" s="69"/>
      <c r="AQ2" s="69"/>
      <c r="AR2" s="69">
        <v>1202599</v>
      </c>
      <c r="AS2" s="69">
        <v>2254</v>
      </c>
      <c r="AT2" s="69">
        <v>147105970</v>
      </c>
      <c r="AU2" s="69"/>
      <c r="AV2" s="69"/>
      <c r="AW2" s="69">
        <v>8208</v>
      </c>
      <c r="AX2" s="69">
        <v>650000</v>
      </c>
      <c r="AY2" s="69">
        <v>569964</v>
      </c>
      <c r="AZ2" s="69">
        <v>61779</v>
      </c>
      <c r="BA2" s="69">
        <v>61779</v>
      </c>
      <c r="BB2" s="69">
        <v>2337913</v>
      </c>
      <c r="BC2" s="69">
        <v>2337913</v>
      </c>
      <c r="BD2" s="69"/>
      <c r="BE2" s="69">
        <v>10004261</v>
      </c>
      <c r="BF2" s="69">
        <v>12973917</v>
      </c>
      <c r="BG2" s="69">
        <v>160738095</v>
      </c>
      <c r="BH2" s="69">
        <v>2072</v>
      </c>
      <c r="BI2" s="69"/>
      <c r="BJ2" s="69"/>
      <c r="BK2" s="69"/>
      <c r="BL2" s="69">
        <v>2072</v>
      </c>
      <c r="BM2" s="69"/>
      <c r="BN2" s="69">
        <v>7184400</v>
      </c>
      <c r="BO2" s="69">
        <v>29618</v>
      </c>
      <c r="BP2" s="69">
        <v>29618</v>
      </c>
      <c r="BQ2" s="69">
        <v>5.2</v>
      </c>
      <c r="BR2" s="69"/>
      <c r="BS2" s="69"/>
      <c r="BT2" s="69"/>
      <c r="BU2" s="69">
        <v>148593022</v>
      </c>
      <c r="BV2" s="69"/>
      <c r="BW2" s="69"/>
      <c r="BX2" s="69">
        <v>137910750</v>
      </c>
      <c r="BY2" s="69">
        <v>7990367</v>
      </c>
      <c r="BZ2" s="69"/>
      <c r="CA2" s="69"/>
      <c r="CB2" s="69">
        <v>8208</v>
      </c>
      <c r="CC2" s="69"/>
      <c r="CD2" s="69"/>
      <c r="CE2" s="69"/>
      <c r="CF2" s="69"/>
      <c r="CG2" s="69"/>
      <c r="CH2" s="69"/>
      <c r="CI2" s="69"/>
      <c r="CJ2" s="69">
        <v>7184400</v>
      </c>
      <c r="CK2" s="69">
        <v>0</v>
      </c>
      <c r="CL2" s="69"/>
      <c r="CM2" s="69">
        <v>16422058</v>
      </c>
      <c r="CN2" s="72"/>
      <c r="CO2" s="72"/>
      <c r="CP2" s="72"/>
    </row>
    <row r="3" spans="1:94" x14ac:dyDescent="0.25">
      <c r="A3" s="74">
        <v>201812</v>
      </c>
      <c r="B3" s="74">
        <v>20003</v>
      </c>
      <c r="C3" s="75" t="s">
        <v>983</v>
      </c>
      <c r="D3" s="75" t="s">
        <v>829</v>
      </c>
      <c r="E3" s="69">
        <v>6181798</v>
      </c>
      <c r="F3" s="69">
        <v>4222028</v>
      </c>
      <c r="G3" s="69">
        <v>1959770</v>
      </c>
      <c r="H3" s="69">
        <v>27150</v>
      </c>
      <c r="I3" s="69">
        <v>316501</v>
      </c>
      <c r="J3" s="69">
        <v>60205</v>
      </c>
      <c r="K3" s="69">
        <v>2243216</v>
      </c>
      <c r="L3" s="69">
        <v>-80762</v>
      </c>
      <c r="M3" s="69">
        <v>188952</v>
      </c>
      <c r="N3" s="69">
        <v>707008</v>
      </c>
      <c r="O3" s="69">
        <v>4282</v>
      </c>
      <c r="P3" s="69">
        <v>18439</v>
      </c>
      <c r="Q3" s="69">
        <v>369137</v>
      </c>
      <c r="R3" s="69">
        <v>9682</v>
      </c>
      <c r="S3" s="69">
        <v>1262222</v>
      </c>
      <c r="T3" s="69">
        <v>262779</v>
      </c>
      <c r="U3" s="69">
        <v>999443</v>
      </c>
      <c r="V3" s="69">
        <v>48620</v>
      </c>
      <c r="W3" s="69">
        <v>6437663</v>
      </c>
      <c r="X3" s="69">
        <v>0</v>
      </c>
      <c r="Y3" s="69">
        <v>18380924</v>
      </c>
      <c r="Z3" s="69">
        <v>211983</v>
      </c>
      <c r="AA3" s="69">
        <v>0</v>
      </c>
      <c r="AB3" s="69"/>
      <c r="AC3" s="69">
        <v>0</v>
      </c>
      <c r="AD3" s="69">
        <v>0</v>
      </c>
      <c r="AE3" s="69">
        <v>0</v>
      </c>
      <c r="AF3" s="69">
        <v>2675</v>
      </c>
      <c r="AG3" s="69">
        <v>0</v>
      </c>
      <c r="AH3" s="69">
        <v>4140</v>
      </c>
      <c r="AI3" s="69">
        <v>375766</v>
      </c>
      <c r="AJ3" s="69">
        <v>413717</v>
      </c>
      <c r="AK3" s="69">
        <v>1139</v>
      </c>
      <c r="AL3" s="69">
        <v>353279649</v>
      </c>
      <c r="AM3" s="69">
        <v>75698</v>
      </c>
      <c r="AN3" s="69">
        <v>0</v>
      </c>
      <c r="AO3" s="69"/>
      <c r="AP3" s="69">
        <v>0</v>
      </c>
      <c r="AQ3" s="69">
        <v>262399</v>
      </c>
      <c r="AR3" s="69">
        <v>2228451</v>
      </c>
      <c r="AS3" s="69">
        <v>4482</v>
      </c>
      <c r="AT3" s="69">
        <v>335533251</v>
      </c>
      <c r="AU3" s="69">
        <v>0</v>
      </c>
      <c r="AV3" s="69">
        <v>2643</v>
      </c>
      <c r="AW3" s="69">
        <v>2643</v>
      </c>
      <c r="AX3" s="69">
        <v>0</v>
      </c>
      <c r="AY3" s="69">
        <v>4306480</v>
      </c>
      <c r="AZ3" s="69">
        <v>0</v>
      </c>
      <c r="BA3" s="69">
        <v>0</v>
      </c>
      <c r="BB3" s="69">
        <v>12335988</v>
      </c>
      <c r="BC3" s="69">
        <v>0</v>
      </c>
      <c r="BD3" s="69">
        <v>-2129095</v>
      </c>
      <c r="BE3" s="69">
        <v>999445</v>
      </c>
      <c r="BF3" s="69">
        <v>17743755</v>
      </c>
      <c r="BG3" s="69">
        <v>353279649</v>
      </c>
      <c r="BH3" s="69"/>
      <c r="BI3" s="69"/>
      <c r="BJ3" s="69"/>
      <c r="BK3" s="69">
        <v>155</v>
      </c>
      <c r="BL3" s="69">
        <v>155</v>
      </c>
      <c r="BM3" s="69">
        <v>28184</v>
      </c>
      <c r="BN3" s="69">
        <v>15433989</v>
      </c>
      <c r="BO3" s="69"/>
      <c r="BP3" s="69"/>
      <c r="BQ3" s="69"/>
      <c r="BR3" s="69">
        <v>101842</v>
      </c>
      <c r="BS3" s="69">
        <v>255</v>
      </c>
      <c r="BT3" s="69"/>
      <c r="BU3" s="69">
        <v>327402767</v>
      </c>
      <c r="BV3" s="69"/>
      <c r="BW3" s="69"/>
      <c r="BX3" s="69">
        <v>332955084</v>
      </c>
      <c r="BY3" s="69">
        <v>0</v>
      </c>
      <c r="BZ3" s="69">
        <v>7137</v>
      </c>
      <c r="CA3" s="69"/>
      <c r="CB3" s="69">
        <v>0</v>
      </c>
      <c r="CC3" s="69"/>
      <c r="CD3" s="69">
        <v>0</v>
      </c>
      <c r="CE3" s="69">
        <v>0</v>
      </c>
      <c r="CF3" s="69">
        <v>0</v>
      </c>
      <c r="CG3" s="69">
        <v>0</v>
      </c>
      <c r="CH3" s="69">
        <v>0</v>
      </c>
      <c r="CI3" s="69">
        <v>14465083</v>
      </c>
      <c r="CJ3" s="69">
        <v>15405805</v>
      </c>
      <c r="CK3" s="69"/>
      <c r="CL3" s="69">
        <v>0</v>
      </c>
      <c r="CM3" s="69">
        <v>648642</v>
      </c>
      <c r="CN3" s="72"/>
      <c r="CO3" s="72"/>
      <c r="CP3" s="72"/>
    </row>
    <row r="4" spans="1:94" x14ac:dyDescent="0.25">
      <c r="A4" s="74">
        <v>201812</v>
      </c>
      <c r="B4" s="74">
        <v>20008</v>
      </c>
      <c r="C4" s="75" t="s">
        <v>831</v>
      </c>
      <c r="D4" s="75" t="s">
        <v>829</v>
      </c>
      <c r="E4" s="69">
        <v>526088</v>
      </c>
      <c r="F4" s="69">
        <v>366200</v>
      </c>
      <c r="G4" s="69">
        <v>159888</v>
      </c>
      <c r="H4" s="69">
        <v>80621</v>
      </c>
      <c r="I4" s="69">
        <v>4592</v>
      </c>
      <c r="J4" s="69">
        <v>9395</v>
      </c>
      <c r="K4" s="69">
        <v>235706</v>
      </c>
      <c r="L4" s="69">
        <v>-199397</v>
      </c>
      <c r="M4" s="69">
        <v>1</v>
      </c>
      <c r="N4" s="69">
        <v>32987</v>
      </c>
      <c r="O4" s="69">
        <v>110</v>
      </c>
      <c r="P4" s="69">
        <v>1153</v>
      </c>
      <c r="Q4" s="69">
        <v>2224</v>
      </c>
      <c r="R4" s="69"/>
      <c r="S4" s="69">
        <v>-164</v>
      </c>
      <c r="T4" s="69">
        <v>109</v>
      </c>
      <c r="U4" s="69">
        <v>-273</v>
      </c>
      <c r="V4" s="69">
        <v>50000</v>
      </c>
      <c r="W4" s="69">
        <v>476686</v>
      </c>
      <c r="X4" s="69"/>
      <c r="Y4" s="69">
        <v>1439050</v>
      </c>
      <c r="Z4" s="69">
        <v>1111128</v>
      </c>
      <c r="AA4" s="69"/>
      <c r="AB4" s="69"/>
      <c r="AC4" s="69"/>
      <c r="AD4" s="69"/>
      <c r="AE4" s="69"/>
      <c r="AF4" s="69">
        <v>451</v>
      </c>
      <c r="AG4" s="69">
        <v>28833</v>
      </c>
      <c r="AH4" s="69">
        <v>3940</v>
      </c>
      <c r="AI4" s="69">
        <v>0</v>
      </c>
      <c r="AJ4" s="69">
        <v>23833</v>
      </c>
      <c r="AK4" s="69">
        <v>631</v>
      </c>
      <c r="AL4" s="69">
        <v>24933736</v>
      </c>
      <c r="AM4" s="69"/>
      <c r="AN4" s="69"/>
      <c r="AO4" s="69"/>
      <c r="AP4" s="69"/>
      <c r="AQ4" s="69"/>
      <c r="AR4" s="69">
        <v>216166</v>
      </c>
      <c r="AS4" s="69">
        <v>113</v>
      </c>
      <c r="AT4" s="69">
        <v>21660681</v>
      </c>
      <c r="AU4" s="69"/>
      <c r="AV4" s="69"/>
      <c r="AW4" s="69"/>
      <c r="AX4" s="69"/>
      <c r="AY4" s="69">
        <v>70000</v>
      </c>
      <c r="AZ4" s="69"/>
      <c r="BA4" s="69"/>
      <c r="BB4" s="69">
        <v>3203327</v>
      </c>
      <c r="BC4" s="69">
        <v>3203327</v>
      </c>
      <c r="BD4" s="69"/>
      <c r="BE4" s="69">
        <v>-272</v>
      </c>
      <c r="BF4" s="69">
        <v>3273055</v>
      </c>
      <c r="BG4" s="69">
        <v>24933736</v>
      </c>
      <c r="BH4" s="69">
        <v>55</v>
      </c>
      <c r="BI4" s="69"/>
      <c r="BJ4" s="69"/>
      <c r="BK4" s="69"/>
      <c r="BL4" s="69">
        <v>55</v>
      </c>
      <c r="BM4" s="69"/>
      <c r="BN4" s="69">
        <v>3206766</v>
      </c>
      <c r="BO4" s="69"/>
      <c r="BP4" s="69"/>
      <c r="BQ4" s="69"/>
      <c r="BR4" s="69"/>
      <c r="BS4" s="69"/>
      <c r="BT4" s="69"/>
      <c r="BU4" s="69">
        <v>21799184</v>
      </c>
      <c r="BV4" s="69"/>
      <c r="BW4" s="69"/>
      <c r="BX4" s="69">
        <v>21444402</v>
      </c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>
        <v>3206766</v>
      </c>
      <c r="CK4" s="69"/>
      <c r="CL4" s="69"/>
      <c r="CM4" s="69">
        <v>534085</v>
      </c>
      <c r="CN4" s="72"/>
      <c r="CO4" s="72"/>
      <c r="CP4" s="72"/>
    </row>
    <row r="5" spans="1:94" x14ac:dyDescent="0.25">
      <c r="A5" s="74">
        <v>201812</v>
      </c>
      <c r="B5" s="74">
        <v>20009</v>
      </c>
      <c r="C5" s="75" t="s">
        <v>832</v>
      </c>
      <c r="D5" s="75" t="s">
        <v>829</v>
      </c>
      <c r="E5" s="69">
        <v>8636479</v>
      </c>
      <c r="F5" s="69">
        <v>5446426</v>
      </c>
      <c r="G5" s="69">
        <v>3190053</v>
      </c>
      <c r="H5" s="69">
        <v>0</v>
      </c>
      <c r="I5" s="69">
        <v>541942</v>
      </c>
      <c r="J5" s="69">
        <v>1176976</v>
      </c>
      <c r="K5" s="69">
        <v>2555019</v>
      </c>
      <c r="L5" s="69">
        <v>-18009</v>
      </c>
      <c r="M5" s="69">
        <v>3158</v>
      </c>
      <c r="N5" s="69">
        <v>286522</v>
      </c>
      <c r="O5" s="69">
        <v>13</v>
      </c>
      <c r="P5" s="69">
        <v>0</v>
      </c>
      <c r="Q5" s="69">
        <v>214782</v>
      </c>
      <c r="R5" s="69">
        <v>3037</v>
      </c>
      <c r="S5" s="69">
        <v>2041888</v>
      </c>
      <c r="T5" s="69">
        <v>449369</v>
      </c>
      <c r="U5" s="69">
        <v>1592519</v>
      </c>
      <c r="V5" s="69">
        <v>225000</v>
      </c>
      <c r="W5" s="69">
        <v>43440306</v>
      </c>
      <c r="X5" s="69">
        <v>947</v>
      </c>
      <c r="Y5" s="69">
        <v>0</v>
      </c>
      <c r="Z5" s="69">
        <v>0</v>
      </c>
      <c r="AA5" s="69">
        <v>0</v>
      </c>
      <c r="AB5" s="69">
        <v>0</v>
      </c>
      <c r="AC5" s="69">
        <v>0</v>
      </c>
      <c r="AD5" s="69">
        <v>0</v>
      </c>
      <c r="AE5" s="69">
        <v>0</v>
      </c>
      <c r="AF5" s="69">
        <v>0</v>
      </c>
      <c r="AG5" s="69">
        <v>0</v>
      </c>
      <c r="AH5" s="69">
        <v>1342</v>
      </c>
      <c r="AI5" s="69">
        <v>58795</v>
      </c>
      <c r="AJ5" s="69">
        <v>149936</v>
      </c>
      <c r="AK5" s="69">
        <v>11081</v>
      </c>
      <c r="AL5" s="69">
        <v>438825251</v>
      </c>
      <c r="AM5" s="69">
        <v>10840858</v>
      </c>
      <c r="AN5" s="69">
        <v>0</v>
      </c>
      <c r="AO5" s="69">
        <v>0</v>
      </c>
      <c r="AP5" s="69">
        <v>0</v>
      </c>
      <c r="AQ5" s="69">
        <v>14767</v>
      </c>
      <c r="AR5" s="69">
        <v>2601225</v>
      </c>
      <c r="AS5" s="69">
        <v>19053</v>
      </c>
      <c r="AT5" s="69">
        <v>414292655</v>
      </c>
      <c r="AU5" s="69">
        <v>0</v>
      </c>
      <c r="AV5" s="69">
        <v>0</v>
      </c>
      <c r="AW5" s="69">
        <v>0</v>
      </c>
      <c r="AX5" s="69">
        <v>2200000</v>
      </c>
      <c r="AY5" s="69">
        <v>1717250</v>
      </c>
      <c r="AZ5" s="69">
        <v>0</v>
      </c>
      <c r="BA5" s="69">
        <v>0</v>
      </c>
      <c r="BB5" s="69">
        <v>23031</v>
      </c>
      <c r="BC5" s="69">
        <v>23031</v>
      </c>
      <c r="BD5" s="69">
        <v>0</v>
      </c>
      <c r="BE5" s="69">
        <v>20592315</v>
      </c>
      <c r="BF5" s="69">
        <v>22332596</v>
      </c>
      <c r="BG5" s="69">
        <v>438825251</v>
      </c>
      <c r="BH5" s="69"/>
      <c r="BI5" s="69"/>
      <c r="BJ5" s="69"/>
      <c r="BK5" s="69">
        <v>74673</v>
      </c>
      <c r="BL5" s="69">
        <v>74673</v>
      </c>
      <c r="BM5" s="69"/>
      <c r="BN5" s="69">
        <v>1231842</v>
      </c>
      <c r="BO5" s="69"/>
      <c r="BP5" s="69"/>
      <c r="BQ5" s="69"/>
      <c r="BR5" s="69">
        <v>0</v>
      </c>
      <c r="BS5" s="69">
        <v>0</v>
      </c>
      <c r="BT5" s="69">
        <v>0</v>
      </c>
      <c r="BU5" s="69">
        <v>394915966</v>
      </c>
      <c r="BV5" s="69">
        <v>0</v>
      </c>
      <c r="BW5" s="69">
        <v>21878</v>
      </c>
      <c r="BX5" s="69">
        <v>400816752</v>
      </c>
      <c r="BY5" s="69">
        <v>0</v>
      </c>
      <c r="BZ5" s="69">
        <v>0</v>
      </c>
      <c r="CA5" s="69">
        <v>0</v>
      </c>
      <c r="CB5" s="69">
        <v>0</v>
      </c>
      <c r="CC5" s="69">
        <v>0</v>
      </c>
      <c r="CD5" s="69">
        <v>0</v>
      </c>
      <c r="CE5" s="69">
        <v>0</v>
      </c>
      <c r="CF5" s="69">
        <v>0</v>
      </c>
      <c r="CG5" s="69">
        <v>0</v>
      </c>
      <c r="CH5" s="69">
        <v>0</v>
      </c>
      <c r="CI5" s="69">
        <v>0</v>
      </c>
      <c r="CJ5" s="69">
        <v>1231842</v>
      </c>
      <c r="CK5" s="69">
        <v>0</v>
      </c>
      <c r="CL5" s="69"/>
      <c r="CM5" s="69">
        <v>107085019</v>
      </c>
      <c r="CN5" s="72"/>
      <c r="CO5" s="72"/>
      <c r="CP5" s="72"/>
    </row>
    <row r="6" spans="1:94" x14ac:dyDescent="0.25">
      <c r="A6" s="74">
        <v>201812</v>
      </c>
      <c r="B6" s="74">
        <v>20001</v>
      </c>
      <c r="C6" s="75" t="s">
        <v>834</v>
      </c>
      <c r="D6" s="75" t="s">
        <v>829</v>
      </c>
      <c r="E6" s="69">
        <v>18717341</v>
      </c>
      <c r="F6" s="69">
        <v>14679099</v>
      </c>
      <c r="G6" s="69">
        <v>4038242</v>
      </c>
      <c r="H6" s="69">
        <v>144654</v>
      </c>
      <c r="I6" s="69">
        <v>734371</v>
      </c>
      <c r="J6" s="69">
        <v>239634</v>
      </c>
      <c r="K6" s="69">
        <v>4677633</v>
      </c>
      <c r="L6" s="69">
        <v>-375452</v>
      </c>
      <c r="M6" s="69">
        <v>1020875</v>
      </c>
      <c r="N6" s="69">
        <v>2766726</v>
      </c>
      <c r="O6" s="69">
        <v>92586</v>
      </c>
      <c r="P6" s="69">
        <v>130504</v>
      </c>
      <c r="Q6" s="69">
        <v>-36986</v>
      </c>
      <c r="R6" s="69">
        <v>3882627</v>
      </c>
      <c r="S6" s="69">
        <v>6252853</v>
      </c>
      <c r="T6" s="69">
        <v>493930</v>
      </c>
      <c r="U6" s="69">
        <v>5758923</v>
      </c>
      <c r="V6" s="69">
        <v>275846</v>
      </c>
      <c r="W6" s="69">
        <v>751773614</v>
      </c>
      <c r="X6" s="69">
        <v>229468</v>
      </c>
      <c r="Y6" s="69">
        <v>34025732</v>
      </c>
      <c r="Z6" s="69">
        <v>5586875</v>
      </c>
      <c r="AA6" s="69">
        <v>49713983</v>
      </c>
      <c r="AB6" s="69">
        <v>0</v>
      </c>
      <c r="AC6" s="69">
        <v>21285</v>
      </c>
      <c r="AD6" s="69">
        <v>0</v>
      </c>
      <c r="AE6" s="69">
        <v>21285</v>
      </c>
      <c r="AF6" s="69">
        <v>101322</v>
      </c>
      <c r="AG6" s="69">
        <v>90474</v>
      </c>
      <c r="AH6" s="69">
        <v>0</v>
      </c>
      <c r="AI6" s="69">
        <v>141484</v>
      </c>
      <c r="AJ6" s="69">
        <v>6481023</v>
      </c>
      <c r="AK6" s="69">
        <v>377806</v>
      </c>
      <c r="AL6" s="69">
        <v>1358540398</v>
      </c>
      <c r="AM6" s="69">
        <v>1094394</v>
      </c>
      <c r="AN6" s="69">
        <v>10500000</v>
      </c>
      <c r="AO6" s="69">
        <v>0</v>
      </c>
      <c r="AP6" s="69">
        <v>2771</v>
      </c>
      <c r="AQ6" s="69">
        <v>0</v>
      </c>
      <c r="AR6" s="69">
        <v>9176833</v>
      </c>
      <c r="AS6" s="69">
        <v>0</v>
      </c>
      <c r="AT6" s="69">
        <v>1267226470</v>
      </c>
      <c r="AU6" s="69">
        <v>0</v>
      </c>
      <c r="AV6" s="69">
        <v>62100</v>
      </c>
      <c r="AW6" s="69">
        <v>420153</v>
      </c>
      <c r="AX6" s="69">
        <v>11011216</v>
      </c>
      <c r="AY6" s="69">
        <v>1182216</v>
      </c>
      <c r="AZ6" s="69">
        <v>0</v>
      </c>
      <c r="BA6" s="69">
        <v>0</v>
      </c>
      <c r="BB6" s="69">
        <v>58877644</v>
      </c>
      <c r="BC6" s="69">
        <v>18525991</v>
      </c>
      <c r="BD6" s="69">
        <v>3776577</v>
      </c>
      <c r="BE6" s="69">
        <v>19822699</v>
      </c>
      <c r="BF6" s="69">
        <v>79882559</v>
      </c>
      <c r="BG6" s="69">
        <v>1358540398</v>
      </c>
      <c r="BH6" s="69"/>
      <c r="BI6" s="69"/>
      <c r="BJ6" s="69"/>
      <c r="BK6" s="69"/>
      <c r="BL6" s="69"/>
      <c r="BM6" s="69">
        <v>1426913</v>
      </c>
      <c r="BN6" s="69">
        <v>7392349</v>
      </c>
      <c r="BO6" s="69"/>
      <c r="BP6" s="69"/>
      <c r="BQ6" s="69"/>
      <c r="BR6" s="69">
        <v>0</v>
      </c>
      <c r="BS6" s="69">
        <v>256864</v>
      </c>
      <c r="BT6" s="69">
        <v>0</v>
      </c>
      <c r="BU6" s="69">
        <v>509432664</v>
      </c>
      <c r="BV6" s="69">
        <v>0</v>
      </c>
      <c r="BW6" s="69">
        <v>31958</v>
      </c>
      <c r="BX6" s="69">
        <v>1229273321</v>
      </c>
      <c r="BY6" s="69">
        <v>17179151</v>
      </c>
      <c r="BZ6" s="69">
        <v>0</v>
      </c>
      <c r="CA6" s="69">
        <v>128684</v>
      </c>
      <c r="CB6" s="69">
        <v>182770</v>
      </c>
      <c r="CC6" s="69">
        <v>46599</v>
      </c>
      <c r="CD6" s="69"/>
      <c r="CE6" s="69"/>
      <c r="CF6" s="69"/>
      <c r="CG6" s="69"/>
      <c r="CH6" s="69"/>
      <c r="CI6" s="69">
        <v>36575076</v>
      </c>
      <c r="CJ6" s="69">
        <v>5965436</v>
      </c>
      <c r="CK6" s="69">
        <v>0</v>
      </c>
      <c r="CL6" s="69">
        <v>0</v>
      </c>
      <c r="CM6" s="69"/>
      <c r="CN6" s="72"/>
      <c r="CO6" s="72"/>
      <c r="CP6" s="72"/>
    </row>
    <row r="7" spans="1:94" x14ac:dyDescent="0.25">
      <c r="A7" s="74">
        <v>201812</v>
      </c>
      <c r="B7" s="74">
        <v>20002</v>
      </c>
      <c r="C7" s="75" t="s">
        <v>830</v>
      </c>
      <c r="D7" s="75" t="s">
        <v>829</v>
      </c>
      <c r="E7" s="69">
        <v>17577425</v>
      </c>
      <c r="F7" s="69">
        <v>10569381</v>
      </c>
      <c r="G7" s="69">
        <v>7008044</v>
      </c>
      <c r="H7" s="69">
        <v>0</v>
      </c>
      <c r="I7" s="69">
        <v>512164</v>
      </c>
      <c r="J7" s="69">
        <v>1129304</v>
      </c>
      <c r="K7" s="69">
        <v>6390904</v>
      </c>
      <c r="L7" s="69">
        <v>-66719</v>
      </c>
      <c r="M7" s="69">
        <v>7945</v>
      </c>
      <c r="N7" s="69">
        <v>634092</v>
      </c>
      <c r="O7" s="69">
        <v>34</v>
      </c>
      <c r="P7" s="69">
        <v>0</v>
      </c>
      <c r="Q7" s="69">
        <v>196848</v>
      </c>
      <c r="R7" s="69">
        <v>37574</v>
      </c>
      <c r="S7" s="69">
        <v>5538730</v>
      </c>
      <c r="T7" s="69">
        <v>1201777</v>
      </c>
      <c r="U7" s="69">
        <v>4336953</v>
      </c>
      <c r="V7" s="69">
        <v>160584</v>
      </c>
      <c r="W7" s="69">
        <v>21207204</v>
      </c>
      <c r="X7" s="69">
        <v>520331</v>
      </c>
      <c r="Y7" s="69">
        <v>19374820</v>
      </c>
      <c r="Z7" s="69">
        <v>0</v>
      </c>
      <c r="AA7" s="69">
        <v>136664</v>
      </c>
      <c r="AB7" s="69">
        <v>0</v>
      </c>
      <c r="AC7" s="69">
        <v>0</v>
      </c>
      <c r="AD7" s="69">
        <v>0</v>
      </c>
      <c r="AE7" s="69">
        <v>0</v>
      </c>
      <c r="AF7" s="69">
        <v>5092</v>
      </c>
      <c r="AG7" s="69">
        <v>2762</v>
      </c>
      <c r="AH7" s="69">
        <v>0</v>
      </c>
      <c r="AI7" s="69">
        <v>25751</v>
      </c>
      <c r="AJ7" s="69">
        <v>1940276</v>
      </c>
      <c r="AK7" s="69">
        <v>5613</v>
      </c>
      <c r="AL7" s="69">
        <v>871205584</v>
      </c>
      <c r="AM7" s="69">
        <v>778300</v>
      </c>
      <c r="AN7" s="69">
        <v>0</v>
      </c>
      <c r="AO7" s="69">
        <v>0</v>
      </c>
      <c r="AP7" s="69">
        <v>0</v>
      </c>
      <c r="AQ7" s="69">
        <v>0</v>
      </c>
      <c r="AR7" s="69">
        <v>5407445</v>
      </c>
      <c r="AS7" s="69">
        <v>0</v>
      </c>
      <c r="AT7" s="69">
        <v>821228864</v>
      </c>
      <c r="AU7" s="69">
        <v>0</v>
      </c>
      <c r="AV7" s="69">
        <v>0</v>
      </c>
      <c r="AW7" s="69">
        <v>61685</v>
      </c>
      <c r="AX7" s="69">
        <v>0</v>
      </c>
      <c r="AY7" s="69">
        <v>630000</v>
      </c>
      <c r="AZ7" s="69">
        <v>0</v>
      </c>
      <c r="BA7" s="69">
        <v>0</v>
      </c>
      <c r="BB7" s="69">
        <v>49285035</v>
      </c>
      <c r="BC7" s="69">
        <v>0</v>
      </c>
      <c r="BD7" s="69">
        <v>4630869</v>
      </c>
      <c r="BE7" s="69">
        <v>0</v>
      </c>
      <c r="BF7" s="69">
        <v>49915035</v>
      </c>
      <c r="BG7" s="69">
        <v>871205584</v>
      </c>
      <c r="BH7" s="69">
        <v>0</v>
      </c>
      <c r="BI7" s="69">
        <v>0</v>
      </c>
      <c r="BJ7" s="69">
        <v>0</v>
      </c>
      <c r="BK7" s="69">
        <v>4708</v>
      </c>
      <c r="BL7" s="69">
        <v>4708</v>
      </c>
      <c r="BM7" s="69">
        <v>0</v>
      </c>
      <c r="BN7" s="69">
        <v>36823743</v>
      </c>
      <c r="BO7" s="69">
        <v>0</v>
      </c>
      <c r="BP7" s="69">
        <v>0</v>
      </c>
      <c r="BQ7" s="69">
        <v>0</v>
      </c>
      <c r="BR7" s="69">
        <v>0</v>
      </c>
      <c r="BS7" s="69">
        <v>0</v>
      </c>
      <c r="BT7" s="69">
        <v>0</v>
      </c>
      <c r="BU7" s="69">
        <v>796045091</v>
      </c>
      <c r="BV7" s="69">
        <v>31781396</v>
      </c>
      <c r="BW7" s="69">
        <v>0</v>
      </c>
      <c r="BX7" s="69">
        <v>809091173</v>
      </c>
      <c r="BY7" s="69">
        <v>5951946</v>
      </c>
      <c r="BZ7" s="69">
        <v>0</v>
      </c>
      <c r="CA7" s="69">
        <v>0</v>
      </c>
      <c r="CB7" s="69">
        <v>43685</v>
      </c>
      <c r="CC7" s="69">
        <v>18000</v>
      </c>
      <c r="CD7" s="69">
        <v>0</v>
      </c>
      <c r="CE7" s="69">
        <v>0</v>
      </c>
      <c r="CF7" s="69">
        <v>0</v>
      </c>
      <c r="CG7" s="69">
        <v>0</v>
      </c>
      <c r="CH7" s="69">
        <v>0</v>
      </c>
      <c r="CI7" s="69">
        <v>44654166</v>
      </c>
      <c r="CJ7" s="69">
        <v>36823743</v>
      </c>
      <c r="CK7" s="69">
        <v>0</v>
      </c>
      <c r="CL7" s="69">
        <v>0</v>
      </c>
      <c r="CM7" s="69">
        <v>58334528</v>
      </c>
      <c r="CN7" s="72"/>
      <c r="CO7" s="72"/>
      <c r="CP7" s="72"/>
    </row>
    <row r="8" spans="1:94" x14ac:dyDescent="0.25">
      <c r="A8" s="74">
        <v>201812</v>
      </c>
      <c r="B8" s="74">
        <v>20004</v>
      </c>
      <c r="C8" s="75" t="s">
        <v>835</v>
      </c>
      <c r="D8" s="75" t="s">
        <v>829</v>
      </c>
      <c r="E8" s="69">
        <v>14761439</v>
      </c>
      <c r="F8" s="69">
        <v>9569942</v>
      </c>
      <c r="G8" s="69">
        <v>5191497</v>
      </c>
      <c r="H8" s="69">
        <v>0</v>
      </c>
      <c r="I8" s="69">
        <v>509502</v>
      </c>
      <c r="J8" s="69">
        <v>3224585</v>
      </c>
      <c r="K8" s="69">
        <v>2476414</v>
      </c>
      <c r="L8" s="69">
        <v>35917</v>
      </c>
      <c r="M8" s="69">
        <v>746980</v>
      </c>
      <c r="N8" s="69">
        <v>672083</v>
      </c>
      <c r="O8" s="69">
        <v>77</v>
      </c>
      <c r="P8" s="69">
        <v>695</v>
      </c>
      <c r="Q8" s="69">
        <v>134594</v>
      </c>
      <c r="R8" s="69">
        <v>0</v>
      </c>
      <c r="S8" s="69">
        <v>2451862</v>
      </c>
      <c r="T8" s="69">
        <v>374160</v>
      </c>
      <c r="U8" s="69">
        <v>2077702</v>
      </c>
      <c r="V8" s="69">
        <v>0</v>
      </c>
      <c r="W8" s="69">
        <v>18185606</v>
      </c>
      <c r="X8" s="69">
        <v>100533</v>
      </c>
      <c r="Y8" s="69">
        <v>53106802</v>
      </c>
      <c r="Z8" s="69">
        <v>0</v>
      </c>
      <c r="AA8" s="69">
        <v>0</v>
      </c>
      <c r="AB8" s="69">
        <v>0</v>
      </c>
      <c r="AC8" s="69">
        <v>0</v>
      </c>
      <c r="AD8" s="69">
        <v>0</v>
      </c>
      <c r="AE8" s="69">
        <v>0</v>
      </c>
      <c r="AF8" s="69">
        <v>0</v>
      </c>
      <c r="AG8" s="69">
        <v>234967</v>
      </c>
      <c r="AH8" s="69">
        <v>0</v>
      </c>
      <c r="AI8" s="69">
        <v>17266</v>
      </c>
      <c r="AJ8" s="69">
        <v>1100434</v>
      </c>
      <c r="AK8" s="69">
        <v>9058</v>
      </c>
      <c r="AL8" s="69">
        <v>757296944</v>
      </c>
      <c r="AM8" s="69">
        <v>714550958</v>
      </c>
      <c r="AN8" s="69">
        <v>0</v>
      </c>
      <c r="AO8" s="69">
        <v>0</v>
      </c>
      <c r="AP8" s="69">
        <v>0</v>
      </c>
      <c r="AQ8" s="69">
        <v>0</v>
      </c>
      <c r="AR8" s="69">
        <v>5009563</v>
      </c>
      <c r="AS8" s="69">
        <v>0</v>
      </c>
      <c r="AT8" s="69">
        <v>727046966</v>
      </c>
      <c r="AU8" s="69">
        <v>0</v>
      </c>
      <c r="AV8" s="69">
        <v>0</v>
      </c>
      <c r="AW8" s="69">
        <v>20662</v>
      </c>
      <c r="AX8" s="69">
        <v>2000000</v>
      </c>
      <c r="AY8" s="69">
        <v>848044</v>
      </c>
      <c r="AZ8" s="69">
        <v>0</v>
      </c>
      <c r="BA8" s="69">
        <v>0</v>
      </c>
      <c r="BB8" s="69">
        <v>5694020</v>
      </c>
      <c r="BC8" s="69">
        <v>0</v>
      </c>
      <c r="BD8" s="69">
        <v>4048019</v>
      </c>
      <c r="BE8" s="69">
        <v>21687252</v>
      </c>
      <c r="BF8" s="69">
        <v>28229316</v>
      </c>
      <c r="BG8" s="69">
        <v>757296944</v>
      </c>
      <c r="BH8" s="69">
        <v>122</v>
      </c>
      <c r="BI8" s="69">
        <v>0</v>
      </c>
      <c r="BJ8" s="69">
        <v>0</v>
      </c>
      <c r="BK8" s="69">
        <v>0</v>
      </c>
      <c r="BL8" s="69">
        <v>122</v>
      </c>
      <c r="BM8" s="69">
        <v>0</v>
      </c>
      <c r="BN8" s="69">
        <v>975557.40399999998</v>
      </c>
      <c r="BO8" s="69">
        <v>0</v>
      </c>
      <c r="BP8" s="69">
        <v>0</v>
      </c>
      <c r="BQ8" s="69">
        <v>0</v>
      </c>
      <c r="BR8" s="69">
        <v>0</v>
      </c>
      <c r="BS8" s="69">
        <v>0</v>
      </c>
      <c r="BT8" s="69">
        <v>0</v>
      </c>
      <c r="BU8" s="69">
        <v>684542278</v>
      </c>
      <c r="BV8" s="69">
        <v>0</v>
      </c>
      <c r="BW8" s="69">
        <v>0</v>
      </c>
      <c r="BX8" s="69">
        <v>7486445</v>
      </c>
      <c r="BY8" s="69">
        <v>0</v>
      </c>
      <c r="BZ8" s="69">
        <v>0</v>
      </c>
      <c r="CA8" s="69">
        <v>16668</v>
      </c>
      <c r="CB8" s="69">
        <v>3994</v>
      </c>
      <c r="CC8" s="69">
        <v>0</v>
      </c>
      <c r="CD8" s="69">
        <v>0</v>
      </c>
      <c r="CE8" s="69">
        <v>0</v>
      </c>
      <c r="CF8" s="69">
        <v>0</v>
      </c>
      <c r="CG8" s="69">
        <v>0</v>
      </c>
      <c r="CH8" s="69">
        <v>0</v>
      </c>
      <c r="CI8" s="69">
        <v>1646001</v>
      </c>
      <c r="CJ8" s="69">
        <v>975557.40399999998</v>
      </c>
      <c r="CK8" s="69">
        <v>0</v>
      </c>
      <c r="CL8" s="69">
        <v>0</v>
      </c>
      <c r="CM8" s="69">
        <v>0</v>
      </c>
      <c r="CN8" s="72"/>
      <c r="CO8" s="72"/>
      <c r="CP8" s="72"/>
    </row>
  </sheetData>
  <sheetProtection password="BF77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74"/>
  <sheetViews>
    <sheetView showGridLines="0" topLeftCell="C1" zoomScaleNormal="100" workbookViewId="0">
      <selection activeCell="C1" sqref="C1"/>
    </sheetView>
  </sheetViews>
  <sheetFormatPr defaultColWidth="0" defaultRowHeight="15" zeroHeight="1" x14ac:dyDescent="0.25"/>
  <cols>
    <col min="1" max="1" width="8.85546875" style="1" hidden="1" customWidth="1"/>
    <col min="2" max="2" width="16.140625" style="1" hidden="1" customWidth="1"/>
    <col min="3" max="4" width="7.42578125" style="1" customWidth="1"/>
    <col min="5" max="5" width="91" style="1" customWidth="1"/>
    <col min="6" max="6" width="17" style="1" customWidth="1"/>
    <col min="7" max="7" width="9.140625" style="1" customWidth="1"/>
    <col min="8" max="16384" width="9.140625" style="1" hidden="1"/>
  </cols>
  <sheetData>
    <row r="1" spans="1:6" x14ac:dyDescent="0.25">
      <c r="C1" s="2" t="s">
        <v>739</v>
      </c>
    </row>
    <row r="2" spans="1:6" x14ac:dyDescent="0.25">
      <c r="D2" s="3"/>
    </row>
    <row r="3" spans="1:6" ht="35.25" customHeight="1" x14ac:dyDescent="0.25">
      <c r="A3" s="1" t="s">
        <v>850</v>
      </c>
      <c r="C3" s="78" t="s">
        <v>865</v>
      </c>
      <c r="D3" s="78"/>
      <c r="E3" s="78"/>
      <c r="F3" s="78"/>
    </row>
    <row r="4" spans="1:6" s="20" customFormat="1" ht="30" customHeight="1" x14ac:dyDescent="0.25">
      <c r="C4" s="9"/>
      <c r="D4" s="9"/>
      <c r="E4" s="11"/>
      <c r="F4" s="7" t="s">
        <v>606</v>
      </c>
    </row>
    <row r="5" spans="1:6" s="20" customFormat="1" x14ac:dyDescent="0.25">
      <c r="C5" s="9"/>
      <c r="D5" s="9"/>
      <c r="E5" s="11" t="s">
        <v>44</v>
      </c>
      <c r="F5" s="7"/>
    </row>
    <row r="6" spans="1:6" x14ac:dyDescent="0.25">
      <c r="A6" s="1" t="s">
        <v>620</v>
      </c>
      <c r="B6" s="1" t="str">
        <f>"BAL_BO_"&amp;A6</f>
        <v>BAL_BO_Akac</v>
      </c>
      <c r="C6" s="9" t="s">
        <v>0</v>
      </c>
      <c r="D6" s="9"/>
      <c r="E6" s="9" t="s">
        <v>45</v>
      </c>
      <c r="F6" s="10">
        <v>809403</v>
      </c>
    </row>
    <row r="7" spans="1:6" x14ac:dyDescent="0.25">
      <c r="A7" s="1" t="s">
        <v>621</v>
      </c>
      <c r="B7" s="1" t="str">
        <f t="shared" ref="B7:B70" si="0">"BAL_BO_"&amp;A7</f>
        <v>BAL_BO_Agb</v>
      </c>
      <c r="C7" s="9" t="s">
        <v>1</v>
      </c>
      <c r="D7" s="9"/>
      <c r="E7" s="9" t="s">
        <v>46</v>
      </c>
      <c r="F7" s="10">
        <v>0</v>
      </c>
    </row>
    <row r="8" spans="1:6" x14ac:dyDescent="0.25">
      <c r="A8" s="1" t="s">
        <v>471</v>
      </c>
      <c r="B8" s="1" t="str">
        <f t="shared" si="0"/>
        <v>BAL_BO_Atkc</v>
      </c>
      <c r="C8" s="9" t="s">
        <v>2</v>
      </c>
      <c r="D8" s="9"/>
      <c r="E8" s="9" t="s">
        <v>47</v>
      </c>
      <c r="F8" s="10">
        <v>844378696</v>
      </c>
    </row>
    <row r="9" spans="1:6" x14ac:dyDescent="0.25">
      <c r="A9" s="1" t="s">
        <v>472</v>
      </c>
      <c r="B9" s="1" t="str">
        <f t="shared" si="0"/>
        <v>BAL_BO_Autd</v>
      </c>
      <c r="C9" s="9" t="s">
        <v>3</v>
      </c>
      <c r="D9" s="9"/>
      <c r="E9" s="9" t="s">
        <v>48</v>
      </c>
      <c r="F9" s="10">
        <v>2882730972</v>
      </c>
    </row>
    <row r="10" spans="1:6" x14ac:dyDescent="0.25">
      <c r="A10" s="1" t="s">
        <v>473</v>
      </c>
      <c r="B10" s="1" t="str">
        <f t="shared" si="0"/>
        <v>BAL_BO_Auta</v>
      </c>
      <c r="C10" s="9" t="s">
        <v>4</v>
      </c>
      <c r="D10" s="9"/>
      <c r="E10" s="9" t="s">
        <v>49</v>
      </c>
      <c r="F10" s="10">
        <v>869465</v>
      </c>
    </row>
    <row r="11" spans="1:6" x14ac:dyDescent="0.25">
      <c r="A11" s="1" t="s">
        <v>474</v>
      </c>
      <c r="B11" s="1" t="str">
        <f t="shared" si="0"/>
        <v>BAL_BO_Aod</v>
      </c>
      <c r="C11" s="9" t="s">
        <v>5</v>
      </c>
      <c r="D11" s="9"/>
      <c r="E11" s="9" t="s">
        <v>50</v>
      </c>
      <c r="F11" s="10">
        <v>135221382</v>
      </c>
    </row>
    <row r="12" spans="1:6" x14ac:dyDescent="0.25">
      <c r="A12" s="1" t="s">
        <v>475</v>
      </c>
      <c r="B12" s="1" t="str">
        <f t="shared" si="0"/>
        <v>BAL_BO_Aoa</v>
      </c>
      <c r="C12" s="9" t="s">
        <v>6</v>
      </c>
      <c r="D12" s="9"/>
      <c r="E12" s="9" t="s">
        <v>51</v>
      </c>
      <c r="F12" s="10">
        <v>31781396</v>
      </c>
    </row>
    <row r="13" spans="1:6" x14ac:dyDescent="0.25">
      <c r="A13" s="1" t="s">
        <v>622</v>
      </c>
      <c r="B13" s="1" t="str">
        <f t="shared" si="0"/>
        <v>BAL_BO_Aak</v>
      </c>
      <c r="C13" s="9" t="s">
        <v>7</v>
      </c>
      <c r="D13" s="9"/>
      <c r="E13" s="9" t="s">
        <v>52</v>
      </c>
      <c r="F13" s="10">
        <v>6960594</v>
      </c>
    </row>
    <row r="14" spans="1:6" x14ac:dyDescent="0.25">
      <c r="A14" s="1" t="s">
        <v>623</v>
      </c>
      <c r="B14" s="1" t="str">
        <f t="shared" si="0"/>
        <v>BAL_BO_Akav</v>
      </c>
      <c r="C14" s="9" t="s">
        <v>8</v>
      </c>
      <c r="D14" s="9"/>
      <c r="E14" s="9" t="s">
        <v>53</v>
      </c>
      <c r="F14" s="10">
        <v>53836</v>
      </c>
    </row>
    <row r="15" spans="1:6" x14ac:dyDescent="0.25">
      <c r="A15" s="1" t="s">
        <v>624</v>
      </c>
      <c r="B15" s="1" t="str">
        <f t="shared" si="0"/>
        <v>BAL_BO_Aktv</v>
      </c>
      <c r="C15" s="9" t="s">
        <v>9</v>
      </c>
      <c r="D15" s="9"/>
      <c r="E15" s="9" t="s">
        <v>54</v>
      </c>
      <c r="F15" s="10">
        <v>49850647</v>
      </c>
    </row>
    <row r="16" spans="1:6" x14ac:dyDescent="0.25">
      <c r="A16" s="1" t="s">
        <v>625</v>
      </c>
      <c r="B16" s="1" t="str">
        <f t="shared" si="0"/>
        <v>BAL_BO_Aatp</v>
      </c>
      <c r="C16" s="9" t="s">
        <v>10</v>
      </c>
      <c r="D16" s="9"/>
      <c r="E16" s="9" t="s">
        <v>55</v>
      </c>
      <c r="F16" s="10">
        <v>0</v>
      </c>
    </row>
    <row r="17" spans="1:6" x14ac:dyDescent="0.25">
      <c r="A17" s="1" t="s">
        <v>626</v>
      </c>
      <c r="B17" s="1" t="str">
        <f t="shared" si="0"/>
        <v>BAL_BO_Aia</v>
      </c>
      <c r="C17" s="9" t="s">
        <v>11</v>
      </c>
      <c r="D17" s="9"/>
      <c r="E17" s="9" t="s">
        <v>56</v>
      </c>
      <c r="F17" s="10">
        <v>257119</v>
      </c>
    </row>
    <row r="18" spans="1:6" x14ac:dyDescent="0.25">
      <c r="A18" s="1" t="s">
        <v>709</v>
      </c>
      <c r="B18" s="1" t="str">
        <f t="shared" si="0"/>
        <v>BAL_BO_AgbTot</v>
      </c>
      <c r="C18" s="9" t="s">
        <v>12</v>
      </c>
      <c r="D18" s="9"/>
      <c r="E18" s="9" t="s">
        <v>57</v>
      </c>
      <c r="F18" s="10">
        <v>141285</v>
      </c>
    </row>
    <row r="19" spans="1:6" x14ac:dyDescent="0.25">
      <c r="A19" s="1" t="s">
        <v>627</v>
      </c>
      <c r="B19" s="1" t="str">
        <f t="shared" si="0"/>
        <v>BAL_BO_Aie</v>
      </c>
      <c r="C19" s="9"/>
      <c r="D19" s="9" t="s">
        <v>685</v>
      </c>
      <c r="E19" s="9" t="s">
        <v>58</v>
      </c>
      <c r="F19" s="10">
        <v>0</v>
      </c>
    </row>
    <row r="20" spans="1:6" x14ac:dyDescent="0.25">
      <c r="A20" s="1" t="s">
        <v>628</v>
      </c>
      <c r="B20" s="1" t="str">
        <f t="shared" si="0"/>
        <v>BAL_BO_Ade</v>
      </c>
      <c r="C20" s="9"/>
      <c r="D20" s="9" t="s">
        <v>686</v>
      </c>
      <c r="E20" s="9" t="s">
        <v>59</v>
      </c>
      <c r="F20" s="10">
        <v>141285</v>
      </c>
    </row>
    <row r="21" spans="1:6" x14ac:dyDescent="0.25">
      <c r="A21" s="1" t="s">
        <v>629</v>
      </c>
      <c r="B21" s="1" t="str">
        <f t="shared" si="0"/>
        <v>BAL_BO_Axma</v>
      </c>
      <c r="C21" s="9" t="s">
        <v>13</v>
      </c>
      <c r="D21" s="9"/>
      <c r="E21" s="9" t="s">
        <v>60</v>
      </c>
      <c r="F21" s="10">
        <v>113173</v>
      </c>
    </row>
    <row r="22" spans="1:6" x14ac:dyDescent="0.25">
      <c r="A22" s="1" t="s">
        <v>630</v>
      </c>
      <c r="B22" s="1" t="str">
        <f t="shared" si="0"/>
        <v>BAL_BO_Aas</v>
      </c>
      <c r="C22" s="9" t="s">
        <v>39</v>
      </c>
      <c r="D22" s="9"/>
      <c r="E22" s="9" t="s">
        <v>61</v>
      </c>
      <c r="F22" s="10">
        <v>357036</v>
      </c>
    </row>
    <row r="23" spans="1:6" x14ac:dyDescent="0.25">
      <c r="A23" s="1" t="s">
        <v>633</v>
      </c>
      <c r="B23" s="1" t="str">
        <f t="shared" si="0"/>
        <v>BAL_BO_Aus</v>
      </c>
      <c r="C23" s="9" t="s">
        <v>40</v>
      </c>
      <c r="D23" s="9"/>
      <c r="E23" s="9" t="s">
        <v>62</v>
      </c>
      <c r="F23" s="10">
        <v>30172</v>
      </c>
    </row>
    <row r="24" spans="1:6" x14ac:dyDescent="0.25">
      <c r="A24" s="1" t="s">
        <v>631</v>
      </c>
      <c r="B24" s="1" t="str">
        <f t="shared" si="0"/>
        <v>BAL_BO_Aamb</v>
      </c>
      <c r="C24" s="9" t="s">
        <v>41</v>
      </c>
      <c r="D24" s="9"/>
      <c r="E24" s="9" t="s">
        <v>63</v>
      </c>
      <c r="F24" s="10">
        <v>667002</v>
      </c>
    </row>
    <row r="25" spans="1:6" x14ac:dyDescent="0.25">
      <c r="A25" s="1" t="s">
        <v>632</v>
      </c>
      <c r="B25" s="1" t="str">
        <f t="shared" si="0"/>
        <v>BAL_BO_Axa</v>
      </c>
      <c r="C25" s="9" t="s">
        <v>42</v>
      </c>
      <c r="D25" s="9"/>
      <c r="E25" s="9" t="s">
        <v>64</v>
      </c>
      <c r="F25" s="10">
        <v>10173625</v>
      </c>
    </row>
    <row r="26" spans="1:6" x14ac:dyDescent="0.25">
      <c r="A26" s="1" t="s">
        <v>634</v>
      </c>
      <c r="B26" s="1" t="str">
        <f t="shared" si="0"/>
        <v>BAL_BO_Apap</v>
      </c>
      <c r="C26" s="9" t="s">
        <v>43</v>
      </c>
      <c r="D26" s="9"/>
      <c r="E26" s="9" t="s">
        <v>65</v>
      </c>
      <c r="F26" s="10">
        <v>423854</v>
      </c>
    </row>
    <row r="27" spans="1:6" x14ac:dyDescent="0.25">
      <c r="A27" s="1" t="s">
        <v>476</v>
      </c>
      <c r="B27" s="1" t="str">
        <f t="shared" si="0"/>
        <v>BAL_BO_ATot</v>
      </c>
      <c r="C27" s="9"/>
      <c r="D27" s="9"/>
      <c r="E27" s="11" t="s">
        <v>66</v>
      </c>
      <c r="F27" s="10">
        <v>3964819657</v>
      </c>
    </row>
    <row r="28" spans="1:6" x14ac:dyDescent="0.25">
      <c r="B28" s="1" t="str">
        <f t="shared" si="0"/>
        <v>BAL_BO_</v>
      </c>
      <c r="C28" s="9"/>
      <c r="D28" s="9"/>
      <c r="E28" s="9"/>
      <c r="F28" s="12"/>
    </row>
    <row r="29" spans="1:6" x14ac:dyDescent="0.25">
      <c r="B29" s="1" t="str">
        <f t="shared" si="0"/>
        <v>BAL_BO_</v>
      </c>
      <c r="C29" s="9"/>
      <c r="D29" s="9"/>
      <c r="E29" s="11" t="s">
        <v>67</v>
      </c>
      <c r="F29" s="12"/>
    </row>
    <row r="30" spans="1:6" x14ac:dyDescent="0.25">
      <c r="B30" s="1" t="str">
        <f t="shared" si="0"/>
        <v>BAL_BO_</v>
      </c>
      <c r="C30" s="9"/>
      <c r="D30" s="9"/>
      <c r="E30" s="9"/>
      <c r="F30" s="12"/>
    </row>
    <row r="31" spans="1:6" x14ac:dyDescent="0.25">
      <c r="B31" s="1" t="str">
        <f t="shared" si="0"/>
        <v>BAL_BO_</v>
      </c>
      <c r="C31" s="9"/>
      <c r="D31" s="9"/>
      <c r="E31" s="11" t="s">
        <v>68</v>
      </c>
      <c r="F31" s="12"/>
    </row>
    <row r="32" spans="1:6" x14ac:dyDescent="0.25">
      <c r="A32" s="1" t="s">
        <v>636</v>
      </c>
      <c r="B32" s="1" t="str">
        <f t="shared" si="0"/>
        <v>BAL_BO_PGkc</v>
      </c>
      <c r="C32" s="9" t="s">
        <v>0</v>
      </c>
      <c r="D32" s="9"/>
      <c r="E32" s="9" t="s">
        <v>69</v>
      </c>
      <c r="F32" s="10">
        <v>727340208</v>
      </c>
    </row>
    <row r="33" spans="1:6" x14ac:dyDescent="0.25">
      <c r="A33" s="1" t="s">
        <v>637</v>
      </c>
      <c r="B33" s="1" t="str">
        <f t="shared" si="0"/>
        <v>BAL_BO_PGiag</v>
      </c>
      <c r="C33" s="9" t="s">
        <v>1</v>
      </c>
      <c r="D33" s="9"/>
      <c r="E33" s="9" t="s">
        <v>70</v>
      </c>
      <c r="F33" s="10">
        <v>10500000</v>
      </c>
    </row>
    <row r="34" spans="1:6" x14ac:dyDescent="0.25">
      <c r="A34" s="1" t="s">
        <v>638</v>
      </c>
      <c r="B34" s="1" t="str">
        <f t="shared" si="0"/>
        <v>BAL_BO_PGip</v>
      </c>
      <c r="C34" s="9" t="s">
        <v>2</v>
      </c>
      <c r="D34" s="9"/>
      <c r="E34" s="9" t="s">
        <v>71</v>
      </c>
      <c r="F34" s="10">
        <v>0</v>
      </c>
    </row>
    <row r="35" spans="1:6" x14ac:dyDescent="0.25">
      <c r="A35" s="1" t="s">
        <v>639</v>
      </c>
      <c r="B35" s="1" t="str">
        <f t="shared" si="0"/>
        <v>BAL_BO_PGuod</v>
      </c>
      <c r="C35" s="9" t="s">
        <v>3</v>
      </c>
      <c r="D35" s="9"/>
      <c r="E35" s="9" t="s">
        <v>72</v>
      </c>
      <c r="F35" s="10">
        <v>2938977927</v>
      </c>
    </row>
    <row r="36" spans="1:6" x14ac:dyDescent="0.25">
      <c r="A36" s="1" t="s">
        <v>640</v>
      </c>
      <c r="B36" s="1" t="str">
        <f t="shared" si="0"/>
        <v>BAL_BO_PGuoa</v>
      </c>
      <c r="C36" s="9" t="s">
        <v>4</v>
      </c>
      <c r="D36" s="9"/>
      <c r="E36" s="9" t="s">
        <v>73</v>
      </c>
      <c r="F36" s="10">
        <v>31121464</v>
      </c>
    </row>
    <row r="37" spans="1:6" x14ac:dyDescent="0.25">
      <c r="A37" s="1" t="s">
        <v>641</v>
      </c>
      <c r="B37" s="1" t="str">
        <f t="shared" si="0"/>
        <v>BAL_BO_PGxfd</v>
      </c>
      <c r="C37" s="9" t="s">
        <v>5</v>
      </c>
      <c r="D37" s="9"/>
      <c r="E37" s="9" t="s">
        <v>74</v>
      </c>
      <c r="F37" s="10">
        <v>2771</v>
      </c>
    </row>
    <row r="38" spans="1:6" x14ac:dyDescent="0.25">
      <c r="A38" s="1" t="s">
        <v>642</v>
      </c>
      <c r="B38" s="1" t="str">
        <f t="shared" si="0"/>
        <v>BAL_BO_PGas</v>
      </c>
      <c r="C38" s="9" t="s">
        <v>6</v>
      </c>
      <c r="D38" s="9"/>
      <c r="E38" s="9" t="s">
        <v>75</v>
      </c>
      <c r="F38" s="10">
        <v>277166</v>
      </c>
    </row>
    <row r="39" spans="1:6" x14ac:dyDescent="0.25">
      <c r="A39" s="1" t="s">
        <v>643</v>
      </c>
      <c r="B39" s="1" t="str">
        <f t="shared" si="0"/>
        <v>BAL_BO_PGmof</v>
      </c>
      <c r="C39" s="9" t="s">
        <v>7</v>
      </c>
      <c r="D39" s="9"/>
      <c r="E39" s="9" t="s">
        <v>76</v>
      </c>
      <c r="F39" s="10">
        <v>7137</v>
      </c>
    </row>
    <row r="40" spans="1:6" x14ac:dyDescent="0.25">
      <c r="A40" s="1" t="s">
        <v>644</v>
      </c>
      <c r="B40" s="1" t="str">
        <f t="shared" si="0"/>
        <v>BAL_BO_PGxap</v>
      </c>
      <c r="C40" s="9" t="s">
        <v>8</v>
      </c>
      <c r="D40" s="9"/>
      <c r="E40" s="9" t="s">
        <v>77</v>
      </c>
      <c r="F40" s="10">
        <v>25842282</v>
      </c>
    </row>
    <row r="41" spans="1:6" x14ac:dyDescent="0.25">
      <c r="A41" s="1" t="s">
        <v>645</v>
      </c>
      <c r="B41" s="1" t="str">
        <f t="shared" si="0"/>
        <v>BAL_BO_PGpaf</v>
      </c>
      <c r="C41" s="9" t="s">
        <v>9</v>
      </c>
      <c r="D41" s="9"/>
      <c r="E41" s="9" t="s">
        <v>65</v>
      </c>
      <c r="F41" s="10">
        <v>25902</v>
      </c>
    </row>
    <row r="42" spans="1:6" x14ac:dyDescent="0.25">
      <c r="A42" s="1" t="s">
        <v>646</v>
      </c>
      <c r="B42" s="1" t="str">
        <f t="shared" si="0"/>
        <v>BAL_BO_PGTot</v>
      </c>
      <c r="C42" s="9"/>
      <c r="D42" s="9"/>
      <c r="E42" s="11" t="s">
        <v>78</v>
      </c>
      <c r="F42" s="10">
        <v>3734094857</v>
      </c>
    </row>
    <row r="43" spans="1:6" x14ac:dyDescent="0.25">
      <c r="B43" s="1" t="str">
        <f t="shared" si="0"/>
        <v>BAL_BO_</v>
      </c>
      <c r="C43" s="9"/>
      <c r="D43" s="9"/>
      <c r="E43" s="9"/>
      <c r="F43" s="12"/>
    </row>
    <row r="44" spans="1:6" x14ac:dyDescent="0.25">
      <c r="B44" s="1" t="str">
        <f t="shared" si="0"/>
        <v>BAL_BO_</v>
      </c>
      <c r="C44" s="9"/>
      <c r="D44" s="9"/>
      <c r="E44" s="11" t="s">
        <v>79</v>
      </c>
      <c r="F44" s="12"/>
    </row>
    <row r="45" spans="1:6" x14ac:dyDescent="0.25">
      <c r="A45" s="1" t="s">
        <v>647</v>
      </c>
      <c r="B45" s="1" t="str">
        <f t="shared" si="0"/>
        <v>BAL_BO_PHpf</v>
      </c>
      <c r="C45" s="9" t="s">
        <v>10</v>
      </c>
      <c r="D45" s="9"/>
      <c r="E45" s="9" t="s">
        <v>80</v>
      </c>
      <c r="F45" s="10">
        <v>145352</v>
      </c>
    </row>
    <row r="46" spans="1:6" x14ac:dyDescent="0.25">
      <c r="A46" s="1" t="s">
        <v>648</v>
      </c>
      <c r="B46" s="1" t="str">
        <f t="shared" si="0"/>
        <v>BAL_BO_PHus</v>
      </c>
      <c r="C46" s="9" t="s">
        <v>11</v>
      </c>
      <c r="D46" s="9"/>
      <c r="E46" s="9" t="s">
        <v>81</v>
      </c>
      <c r="F46" s="10">
        <v>238657</v>
      </c>
    </row>
    <row r="47" spans="1:6" x14ac:dyDescent="0.25">
      <c r="A47" s="1" t="s">
        <v>649</v>
      </c>
      <c r="B47" s="1" t="str">
        <f t="shared" si="0"/>
        <v>BAL_BO_PHrs</v>
      </c>
      <c r="C47" s="9" t="s">
        <v>12</v>
      </c>
      <c r="D47" s="9"/>
      <c r="E47" s="9" t="s">
        <v>82</v>
      </c>
      <c r="F47" s="10">
        <v>64599</v>
      </c>
    </row>
    <row r="48" spans="1:6" x14ac:dyDescent="0.25">
      <c r="A48" s="1" t="s">
        <v>650</v>
      </c>
      <c r="B48" s="1" t="str">
        <f t="shared" si="0"/>
        <v>BAL_BO_PHtg</v>
      </c>
      <c r="C48" s="9" t="s">
        <v>13</v>
      </c>
      <c r="D48" s="9"/>
      <c r="E48" s="9" t="s">
        <v>83</v>
      </c>
      <c r="F48" s="10">
        <v>0</v>
      </c>
    </row>
    <row r="49" spans="1:6" x14ac:dyDescent="0.25">
      <c r="A49" s="1" t="s">
        <v>651</v>
      </c>
      <c r="B49" s="1" t="str">
        <f t="shared" si="0"/>
        <v>BAL_BO_PHxf</v>
      </c>
      <c r="C49" s="9" t="s">
        <v>39</v>
      </c>
      <c r="D49" s="9"/>
      <c r="E49" s="9" t="s">
        <v>84</v>
      </c>
      <c r="F49" s="10">
        <v>64743</v>
      </c>
    </row>
    <row r="50" spans="1:6" x14ac:dyDescent="0.25">
      <c r="A50" s="1" t="s">
        <v>652</v>
      </c>
      <c r="B50" s="1" t="str">
        <f t="shared" si="0"/>
        <v>BAL_BO_PHTot</v>
      </c>
      <c r="C50" s="9"/>
      <c r="D50" s="9"/>
      <c r="E50" s="11" t="s">
        <v>85</v>
      </c>
      <c r="F50" s="10">
        <v>513351</v>
      </c>
    </row>
    <row r="51" spans="1:6" x14ac:dyDescent="0.25">
      <c r="B51" s="1" t="str">
        <f t="shared" si="0"/>
        <v>BAL_BO_</v>
      </c>
      <c r="C51" s="9"/>
      <c r="D51" s="9"/>
      <c r="E51" s="9"/>
      <c r="F51" s="12"/>
    </row>
    <row r="52" spans="1:6" x14ac:dyDescent="0.25">
      <c r="B52" s="1" t="str">
        <f t="shared" si="0"/>
        <v>BAL_BO_</v>
      </c>
      <c r="C52" s="9"/>
      <c r="D52" s="9"/>
      <c r="E52" s="11" t="s">
        <v>86</v>
      </c>
      <c r="F52" s="12"/>
    </row>
    <row r="53" spans="1:6" x14ac:dyDescent="0.25">
      <c r="A53" s="1" t="s">
        <v>635</v>
      </c>
      <c r="B53" s="1" t="str">
        <f t="shared" si="0"/>
        <v>BAL_BO_Pek</v>
      </c>
      <c r="C53" s="9" t="s">
        <v>40</v>
      </c>
      <c r="D53" s="9"/>
      <c r="E53" s="9" t="s">
        <v>86</v>
      </c>
      <c r="F53" s="10">
        <v>15861216</v>
      </c>
    </row>
    <row r="54" spans="1:6" x14ac:dyDescent="0.25">
      <c r="B54" s="1" t="str">
        <f t="shared" si="0"/>
        <v>BAL_BO_</v>
      </c>
      <c r="C54" s="9"/>
      <c r="D54" s="9"/>
      <c r="E54" s="9"/>
      <c r="F54" s="12"/>
    </row>
    <row r="55" spans="1:6" x14ac:dyDescent="0.25">
      <c r="B55" s="1" t="str">
        <f t="shared" si="0"/>
        <v>BAL_BO_</v>
      </c>
      <c r="C55" s="9"/>
      <c r="D55" s="9"/>
      <c r="E55" s="11" t="s">
        <v>87</v>
      </c>
      <c r="F55" s="12"/>
    </row>
    <row r="56" spans="1:6" x14ac:dyDescent="0.25">
      <c r="A56" s="1" t="s">
        <v>653</v>
      </c>
      <c r="B56" s="1" t="str">
        <f t="shared" si="0"/>
        <v>BAL_BO_PEaag</v>
      </c>
      <c r="C56" s="9" t="s">
        <v>41</v>
      </c>
      <c r="D56" s="9"/>
      <c r="E56" s="9" t="s">
        <v>88</v>
      </c>
      <c r="F56" s="10">
        <v>9323954</v>
      </c>
    </row>
    <row r="57" spans="1:6" x14ac:dyDescent="0.25">
      <c r="A57" s="1" t="s">
        <v>654</v>
      </c>
      <c r="B57" s="1" t="str">
        <f t="shared" si="0"/>
        <v>BAL_BO_PEoe</v>
      </c>
      <c r="C57" s="9" t="s">
        <v>42</v>
      </c>
      <c r="D57" s="9"/>
      <c r="E57" s="9" t="s">
        <v>89</v>
      </c>
      <c r="F57" s="10">
        <v>101842</v>
      </c>
    </row>
    <row r="58" spans="1:6" x14ac:dyDescent="0.25">
      <c r="A58" s="1" t="s">
        <v>655</v>
      </c>
      <c r="B58" s="1" t="str">
        <f t="shared" si="0"/>
        <v>BAL_BO_PEav</v>
      </c>
      <c r="C58" s="9" t="s">
        <v>43</v>
      </c>
      <c r="D58" s="9"/>
      <c r="E58" s="9" t="s">
        <v>90</v>
      </c>
      <c r="F58" s="10">
        <v>61779</v>
      </c>
    </row>
    <row r="59" spans="1:6" x14ac:dyDescent="0.25">
      <c r="A59" s="1" t="s">
        <v>656</v>
      </c>
      <c r="B59" s="1" t="str">
        <f t="shared" si="0"/>
        <v>BAL_BO_PEo</v>
      </c>
      <c r="C59" s="9"/>
      <c r="D59" s="9" t="s">
        <v>687</v>
      </c>
      <c r="E59" s="9" t="s">
        <v>91</v>
      </c>
      <c r="F59" s="10">
        <v>61779</v>
      </c>
    </row>
    <row r="60" spans="1:6" x14ac:dyDescent="0.25">
      <c r="A60" s="1" t="s">
        <v>657</v>
      </c>
      <c r="B60" s="1" t="str">
        <f t="shared" si="0"/>
        <v>BAL_BO_PEavu</v>
      </c>
      <c r="C60" s="9"/>
      <c r="D60" s="9" t="s">
        <v>688</v>
      </c>
      <c r="E60" s="9" t="s">
        <v>92</v>
      </c>
      <c r="F60" s="10">
        <v>0</v>
      </c>
    </row>
    <row r="61" spans="1:6" x14ac:dyDescent="0.25">
      <c r="A61" s="1" t="s">
        <v>658</v>
      </c>
      <c r="B61" s="1" t="str">
        <f t="shared" si="0"/>
        <v>BAL_BO_PEavs</v>
      </c>
      <c r="C61" s="9"/>
      <c r="D61" s="9" t="s">
        <v>689</v>
      </c>
      <c r="E61" s="9" t="s">
        <v>93</v>
      </c>
      <c r="F61" s="10">
        <v>0</v>
      </c>
    </row>
    <row r="62" spans="1:6" x14ac:dyDescent="0.25">
      <c r="A62" s="1" t="s">
        <v>659</v>
      </c>
      <c r="B62" s="1" t="str">
        <f t="shared" si="0"/>
        <v>BAL_BO_PEavo</v>
      </c>
      <c r="C62" s="9"/>
      <c r="D62" s="9" t="s">
        <v>690</v>
      </c>
      <c r="E62" s="9" t="s">
        <v>94</v>
      </c>
      <c r="F62" s="10">
        <v>0</v>
      </c>
    </row>
    <row r="63" spans="1:6" x14ac:dyDescent="0.25">
      <c r="A63" s="1" t="s">
        <v>660</v>
      </c>
      <c r="B63" s="1" t="str">
        <f t="shared" si="0"/>
        <v>BAL_BO_PExv</v>
      </c>
      <c r="C63" s="9"/>
      <c r="D63" s="9" t="s">
        <v>691</v>
      </c>
      <c r="E63" s="9" t="s">
        <v>95</v>
      </c>
      <c r="F63" s="10">
        <v>0</v>
      </c>
    </row>
    <row r="64" spans="1:6" x14ac:dyDescent="0.25">
      <c r="A64" s="1" t="s">
        <v>661</v>
      </c>
      <c r="B64" s="1" t="str">
        <f t="shared" si="0"/>
        <v>BAL_BO_PExr</v>
      </c>
      <c r="C64" s="9" t="s">
        <v>103</v>
      </c>
      <c r="D64" s="9"/>
      <c r="E64" s="9" t="s">
        <v>96</v>
      </c>
      <c r="F64" s="10">
        <v>131756958</v>
      </c>
    </row>
    <row r="65" spans="1:6" x14ac:dyDescent="0.25">
      <c r="A65" s="1" t="s">
        <v>662</v>
      </c>
      <c r="B65" s="1" t="str">
        <f t="shared" si="0"/>
        <v>BAL_BO_PElr</v>
      </c>
      <c r="C65" s="9"/>
      <c r="D65" s="9" t="s">
        <v>692</v>
      </c>
      <c r="E65" s="9" t="s">
        <v>110</v>
      </c>
      <c r="F65" s="10">
        <v>24090262</v>
      </c>
    </row>
    <row r="66" spans="1:6" x14ac:dyDescent="0.25">
      <c r="A66" s="1" t="s">
        <v>663</v>
      </c>
      <c r="B66" s="1" t="str">
        <f t="shared" si="0"/>
        <v>BAL_BO_PEvr</v>
      </c>
      <c r="C66" s="9"/>
      <c r="D66" s="9" t="s">
        <v>693</v>
      </c>
      <c r="E66" s="9" t="s">
        <v>97</v>
      </c>
      <c r="F66" s="10">
        <v>0</v>
      </c>
    </row>
    <row r="67" spans="1:6" x14ac:dyDescent="0.25">
      <c r="A67" s="1" t="s">
        <v>664</v>
      </c>
      <c r="B67" s="1" t="str">
        <f t="shared" si="0"/>
        <v>BAL_BO_PErs</v>
      </c>
      <c r="C67" s="9"/>
      <c r="D67" s="9" t="s">
        <v>694</v>
      </c>
      <c r="E67" s="9" t="s">
        <v>98</v>
      </c>
      <c r="F67" s="10">
        <v>97340326</v>
      </c>
    </row>
    <row r="68" spans="1:6" x14ac:dyDescent="0.25">
      <c r="A68" s="1" t="s">
        <v>665</v>
      </c>
      <c r="B68" s="1" t="str">
        <f t="shared" si="0"/>
        <v>BAL_BO_PExs</v>
      </c>
      <c r="C68" s="9"/>
      <c r="D68" s="9" t="s">
        <v>695</v>
      </c>
      <c r="E68" s="9" t="s">
        <v>99</v>
      </c>
      <c r="F68" s="10">
        <v>10326370</v>
      </c>
    </row>
    <row r="69" spans="1:6" x14ac:dyDescent="0.25">
      <c r="A69" s="1" t="s">
        <v>666</v>
      </c>
      <c r="B69" s="1" t="str">
        <f t="shared" si="0"/>
        <v>BAL_BO_PEou</v>
      </c>
      <c r="C69" s="9" t="s">
        <v>104</v>
      </c>
      <c r="D69" s="9"/>
      <c r="E69" s="9" t="s">
        <v>100</v>
      </c>
      <c r="F69" s="10">
        <v>73105700</v>
      </c>
    </row>
    <row r="70" spans="1:6" x14ac:dyDescent="0.25">
      <c r="A70" s="1" t="s">
        <v>667</v>
      </c>
      <c r="B70" s="1" t="str">
        <f t="shared" si="0"/>
        <v>BAL_BO_PEekTot</v>
      </c>
      <c r="C70" s="9"/>
      <c r="D70" s="9"/>
      <c r="E70" s="11" t="s">
        <v>101</v>
      </c>
      <c r="F70" s="10">
        <v>214350233</v>
      </c>
    </row>
    <row r="71" spans="1:6" x14ac:dyDescent="0.25">
      <c r="A71" s="1" t="s">
        <v>480</v>
      </c>
      <c r="B71" s="1" t="str">
        <f t="shared" ref="B71" si="1">"BAL_BO_"&amp;A71</f>
        <v>BAL_BO_PTot</v>
      </c>
      <c r="C71" s="9"/>
      <c r="D71" s="9"/>
      <c r="E71" s="11" t="s">
        <v>102</v>
      </c>
      <c r="F71" s="10">
        <v>3964819657</v>
      </c>
    </row>
    <row r="72" spans="1:6" x14ac:dyDescent="0.25"/>
    <row r="73" spans="1:6" hidden="1" x14ac:dyDescent="0.25"/>
    <row r="74" spans="1:6" hidden="1" x14ac:dyDescent="0.25"/>
  </sheetData>
  <sheetProtection password="BF77" sheet="1" objects="1" scenarios="1"/>
  <mergeCells count="1">
    <mergeCell ref="C3:F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rowBreaks count="1" manualBreakCount="1">
    <brk id="28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57"/>
  <sheetViews>
    <sheetView showGridLines="0" topLeftCell="C1" zoomScaleNormal="100" workbookViewId="0">
      <selection activeCell="C1" sqref="C1"/>
    </sheetView>
  </sheetViews>
  <sheetFormatPr defaultColWidth="0" defaultRowHeight="15" zeroHeight="1" x14ac:dyDescent="0.25"/>
  <cols>
    <col min="1" max="1" width="12.28515625" style="1" hidden="1" customWidth="1"/>
    <col min="2" max="2" width="15.7109375" style="1" hidden="1" customWidth="1"/>
    <col min="3" max="4" width="5.5703125" style="1" customWidth="1"/>
    <col min="5" max="5" width="83.140625" style="1" customWidth="1"/>
    <col min="6" max="6" width="14.85546875" style="1" customWidth="1"/>
    <col min="7" max="7" width="4" style="1" customWidth="1"/>
    <col min="8" max="16384" width="9.140625" style="1" hidden="1"/>
  </cols>
  <sheetData>
    <row r="1" spans="1:6" x14ac:dyDescent="0.25">
      <c r="C1" s="2" t="s">
        <v>739</v>
      </c>
    </row>
    <row r="2" spans="1:6" x14ac:dyDescent="0.25">
      <c r="D2" s="3"/>
    </row>
    <row r="3" spans="1:6" ht="35.25" customHeight="1" x14ac:dyDescent="0.25">
      <c r="C3" s="78" t="s">
        <v>867</v>
      </c>
      <c r="D3" s="78"/>
      <c r="E3" s="78"/>
      <c r="F3" s="78"/>
    </row>
    <row r="4" spans="1:6" ht="32.25" customHeight="1" x14ac:dyDescent="0.25">
      <c r="C4" s="9" t="s">
        <v>868</v>
      </c>
      <c r="D4" s="9"/>
      <c r="E4" s="9"/>
      <c r="F4" s="7" t="s">
        <v>606</v>
      </c>
    </row>
    <row r="5" spans="1:6" x14ac:dyDescent="0.25">
      <c r="A5" s="1" t="s">
        <v>141</v>
      </c>
      <c r="B5" s="1" t="str">
        <f>"BeEK_Bek_"&amp;A5</f>
        <v>BeEK_Bek_aagP</v>
      </c>
      <c r="C5" s="11" t="s">
        <v>0</v>
      </c>
      <c r="D5" s="9"/>
      <c r="E5" s="11" t="s">
        <v>112</v>
      </c>
      <c r="F5" s="10">
        <v>8323954</v>
      </c>
    </row>
    <row r="6" spans="1:6" x14ac:dyDescent="0.25">
      <c r="A6" s="1" t="s">
        <v>142</v>
      </c>
      <c r="B6" s="1" t="str">
        <f t="shared" ref="B6:B54" si="0">"BeEK_Bek_"&amp;A6</f>
        <v>BeEK_Bek_NyK</v>
      </c>
      <c r="C6" s="9"/>
      <c r="D6" s="9" t="s">
        <v>557</v>
      </c>
      <c r="E6" s="9" t="s">
        <v>113</v>
      </c>
      <c r="F6" s="10">
        <v>1000000</v>
      </c>
    </row>
    <row r="7" spans="1:6" x14ac:dyDescent="0.25">
      <c r="A7" s="1" t="s">
        <v>143</v>
      </c>
      <c r="B7" s="1" t="str">
        <f t="shared" si="0"/>
        <v>BeEK_Bek_UdFo</v>
      </c>
      <c r="C7" s="9"/>
      <c r="D7" s="9" t="s">
        <v>558</v>
      </c>
      <c r="E7" s="9" t="s">
        <v>114</v>
      </c>
      <c r="F7" s="10">
        <v>0</v>
      </c>
    </row>
    <row r="8" spans="1:6" x14ac:dyDescent="0.25">
      <c r="A8" s="1" t="s">
        <v>144</v>
      </c>
      <c r="B8" s="1" t="str">
        <f t="shared" si="0"/>
        <v>BeEK_Bek_UdFu</v>
      </c>
      <c r="C8" s="9"/>
      <c r="D8" s="9" t="s">
        <v>559</v>
      </c>
      <c r="E8" s="9" t="s">
        <v>115</v>
      </c>
      <c r="F8" s="10">
        <v>0</v>
      </c>
    </row>
    <row r="9" spans="1:6" x14ac:dyDescent="0.25">
      <c r="A9" s="1" t="s">
        <v>145</v>
      </c>
      <c r="B9" s="1" t="str">
        <f t="shared" si="0"/>
        <v>BeEK_Bek_UdNed</v>
      </c>
      <c r="C9" s="9"/>
      <c r="D9" s="9" t="s">
        <v>560</v>
      </c>
      <c r="E9" s="9" t="s">
        <v>116</v>
      </c>
      <c r="F9" s="10">
        <v>0</v>
      </c>
    </row>
    <row r="10" spans="1:6" x14ac:dyDescent="0.25">
      <c r="A10" s="1" t="s">
        <v>146</v>
      </c>
      <c r="B10" s="1" t="str">
        <f t="shared" si="0"/>
        <v>BeEK_Bek_aagU</v>
      </c>
      <c r="C10" s="9"/>
      <c r="D10" s="9"/>
      <c r="E10" s="11" t="s">
        <v>117</v>
      </c>
      <c r="F10" s="10">
        <v>9323954</v>
      </c>
    </row>
    <row r="11" spans="1:6" x14ac:dyDescent="0.25">
      <c r="B11" s="1" t="str">
        <f t="shared" si="0"/>
        <v>BeEK_Bek_</v>
      </c>
      <c r="C11" s="9"/>
      <c r="D11" s="9"/>
      <c r="E11" s="11"/>
      <c r="F11" s="9"/>
    </row>
    <row r="12" spans="1:6" x14ac:dyDescent="0.25">
      <c r="A12" s="1" t="s">
        <v>147</v>
      </c>
      <c r="B12" s="1" t="str">
        <f t="shared" si="0"/>
        <v>BeEK_Bek_OEP</v>
      </c>
      <c r="C12" s="11" t="s">
        <v>1</v>
      </c>
      <c r="D12" s="9"/>
      <c r="E12" s="11" t="s">
        <v>118</v>
      </c>
      <c r="F12" s="10">
        <v>101842</v>
      </c>
    </row>
    <row r="13" spans="1:6" x14ac:dyDescent="0.25">
      <c r="A13" s="1" t="s">
        <v>149</v>
      </c>
      <c r="B13" s="1" t="str">
        <f t="shared" si="0"/>
        <v>BeEK_Bek_OErv</v>
      </c>
      <c r="C13" s="9"/>
      <c r="D13" s="9" t="s">
        <v>548</v>
      </c>
      <c r="E13" s="9" t="s">
        <v>119</v>
      </c>
      <c r="F13" s="10">
        <v>0</v>
      </c>
    </row>
    <row r="14" spans="1:6" x14ac:dyDescent="0.25">
      <c r="A14" s="1" t="s">
        <v>150</v>
      </c>
      <c r="B14" s="1" t="str">
        <f t="shared" si="0"/>
        <v>BeEK_Bek_OEE</v>
      </c>
      <c r="C14" s="9"/>
      <c r="D14" s="9" t="s">
        <v>549</v>
      </c>
      <c r="E14" s="9" t="s">
        <v>120</v>
      </c>
      <c r="F14" s="10">
        <v>0</v>
      </c>
    </row>
    <row r="15" spans="1:6" x14ac:dyDescent="0.25">
      <c r="A15" s="1" t="s">
        <v>151</v>
      </c>
      <c r="B15" s="1" t="str">
        <f t="shared" si="0"/>
        <v>BeEK_Bek_OEF</v>
      </c>
      <c r="C15" s="9"/>
      <c r="D15" s="9" t="s">
        <v>550</v>
      </c>
      <c r="E15" s="9" t="s">
        <v>121</v>
      </c>
      <c r="F15" s="10">
        <v>0</v>
      </c>
    </row>
    <row r="16" spans="1:6" x14ac:dyDescent="0.25">
      <c r="A16" s="1" t="s">
        <v>152</v>
      </c>
      <c r="B16" s="1" t="str">
        <f t="shared" si="0"/>
        <v>BeEK_Bek_OEOs</v>
      </c>
      <c r="C16" s="9"/>
      <c r="D16" s="9" t="s">
        <v>551</v>
      </c>
      <c r="E16" s="9" t="s">
        <v>122</v>
      </c>
      <c r="F16" s="10">
        <v>0</v>
      </c>
    </row>
    <row r="17" spans="1:6" x14ac:dyDescent="0.25">
      <c r="A17" s="1" t="s">
        <v>153</v>
      </c>
      <c r="B17" s="1" t="str">
        <f t="shared" si="0"/>
        <v>BeEK_Bek_OEX</v>
      </c>
      <c r="C17" s="9"/>
      <c r="D17" s="9" t="s">
        <v>552</v>
      </c>
      <c r="E17" s="9" t="s">
        <v>123</v>
      </c>
      <c r="F17" s="10">
        <v>0</v>
      </c>
    </row>
    <row r="18" spans="1:6" x14ac:dyDescent="0.25">
      <c r="A18" s="1" t="s">
        <v>148</v>
      </c>
      <c r="B18" s="1" t="str">
        <f t="shared" si="0"/>
        <v>BeEK_Bek_OEU</v>
      </c>
      <c r="C18" s="9"/>
      <c r="D18" s="9"/>
      <c r="E18" s="11" t="s">
        <v>124</v>
      </c>
      <c r="F18" s="10">
        <v>101842</v>
      </c>
    </row>
    <row r="19" spans="1:6" x14ac:dyDescent="0.25">
      <c r="B19" s="1" t="str">
        <f t="shared" si="0"/>
        <v>BeEK_Bek_</v>
      </c>
      <c r="C19" s="9"/>
      <c r="D19" s="9"/>
      <c r="E19" s="11"/>
      <c r="F19" s="9"/>
    </row>
    <row r="20" spans="1:6" x14ac:dyDescent="0.25">
      <c r="A20" s="1" t="s">
        <v>154</v>
      </c>
      <c r="B20" s="1" t="str">
        <f t="shared" si="0"/>
        <v>BeEK_Bek_AVP</v>
      </c>
      <c r="C20" s="11" t="s">
        <v>2</v>
      </c>
      <c r="D20" s="9"/>
      <c r="E20" s="11" t="s">
        <v>125</v>
      </c>
      <c r="F20" s="10">
        <v>116158</v>
      </c>
    </row>
    <row r="21" spans="1:6" x14ac:dyDescent="0.25">
      <c r="A21" s="1" t="s">
        <v>156</v>
      </c>
      <c r="B21" s="1" t="str">
        <f t="shared" si="0"/>
        <v>BeEK_Bek_AVrg</v>
      </c>
      <c r="C21" s="9"/>
      <c r="D21" s="9" t="s">
        <v>553</v>
      </c>
      <c r="E21" s="9" t="s">
        <v>119</v>
      </c>
      <c r="F21" s="10">
        <v>0</v>
      </c>
    </row>
    <row r="22" spans="1:6" x14ac:dyDescent="0.25">
      <c r="A22" s="1" t="s">
        <v>157</v>
      </c>
      <c r="B22" s="1" t="str">
        <f t="shared" si="0"/>
        <v>BeEK_Bek_AVE</v>
      </c>
      <c r="C22" s="9"/>
      <c r="D22" s="9" t="s">
        <v>554</v>
      </c>
      <c r="E22" s="9" t="s">
        <v>126</v>
      </c>
      <c r="F22" s="10">
        <v>32129</v>
      </c>
    </row>
    <row r="23" spans="1:6" x14ac:dyDescent="0.25">
      <c r="A23" s="1" t="s">
        <v>158</v>
      </c>
      <c r="B23" s="1" t="str">
        <f t="shared" si="0"/>
        <v>BeEK_Bek_AVF</v>
      </c>
      <c r="C23" s="9"/>
      <c r="D23" s="9" t="s">
        <v>579</v>
      </c>
      <c r="E23" s="9" t="s">
        <v>121</v>
      </c>
      <c r="F23" s="10">
        <v>0</v>
      </c>
    </row>
    <row r="24" spans="1:6" x14ac:dyDescent="0.25">
      <c r="A24" s="1" t="s">
        <v>159</v>
      </c>
      <c r="B24" s="1" t="str">
        <f t="shared" si="0"/>
        <v>BeEK_Bek_AVT</v>
      </c>
      <c r="C24" s="9"/>
      <c r="D24" s="9" t="s">
        <v>580</v>
      </c>
      <c r="E24" s="9" t="s">
        <v>127</v>
      </c>
      <c r="F24" s="10">
        <v>0</v>
      </c>
    </row>
    <row r="25" spans="1:6" x14ac:dyDescent="0.25">
      <c r="A25" s="1" t="s">
        <v>160</v>
      </c>
      <c r="B25" s="1" t="str">
        <f t="shared" si="0"/>
        <v>BeEK_Bek_AVrr</v>
      </c>
      <c r="C25" s="9"/>
      <c r="D25" s="9" t="s">
        <v>581</v>
      </c>
      <c r="E25" s="9" t="s">
        <v>128</v>
      </c>
      <c r="F25" s="10">
        <v>0</v>
      </c>
    </row>
    <row r="26" spans="1:6" x14ac:dyDescent="0.25">
      <c r="A26" s="1" t="s">
        <v>161</v>
      </c>
      <c r="B26" s="1" t="str">
        <f t="shared" si="0"/>
        <v>BeEK_Bek_AVTb</v>
      </c>
      <c r="C26" s="9"/>
      <c r="D26" s="9" t="s">
        <v>582</v>
      </c>
      <c r="E26" s="9" t="s">
        <v>129</v>
      </c>
      <c r="F26" s="10">
        <v>0</v>
      </c>
    </row>
    <row r="27" spans="1:6" x14ac:dyDescent="0.25">
      <c r="A27" s="1" t="s">
        <v>162</v>
      </c>
      <c r="B27" s="1" t="str">
        <f t="shared" si="0"/>
        <v>BeEK_Bek_AVX</v>
      </c>
      <c r="C27" s="9"/>
      <c r="D27" s="9" t="s">
        <v>583</v>
      </c>
      <c r="E27" s="9" t="s">
        <v>123</v>
      </c>
      <c r="F27" s="10">
        <v>86508</v>
      </c>
    </row>
    <row r="28" spans="1:6" x14ac:dyDescent="0.25">
      <c r="A28" s="1" t="s">
        <v>163</v>
      </c>
      <c r="B28" s="1" t="str">
        <f t="shared" si="0"/>
        <v>BeEK_Bek_TotIO</v>
      </c>
      <c r="C28" s="9"/>
      <c r="D28" s="9"/>
      <c r="E28" s="9" t="s">
        <v>708</v>
      </c>
      <c r="F28" s="10">
        <v>-54379</v>
      </c>
    </row>
    <row r="29" spans="1:6" x14ac:dyDescent="0.25">
      <c r="A29" s="1" t="s">
        <v>155</v>
      </c>
      <c r="B29" s="1" t="str">
        <f t="shared" si="0"/>
        <v>BeEK_Bek_AVU</v>
      </c>
      <c r="C29" s="9"/>
      <c r="D29" s="9"/>
      <c r="E29" s="11" t="s">
        <v>130</v>
      </c>
      <c r="F29" s="10">
        <v>61779</v>
      </c>
    </row>
    <row r="30" spans="1:6" x14ac:dyDescent="0.25">
      <c r="B30" s="1" t="str">
        <f t="shared" si="0"/>
        <v>BeEK_Bek_</v>
      </c>
      <c r="C30" s="9"/>
      <c r="D30" s="9"/>
      <c r="E30" s="11"/>
      <c r="F30" s="9"/>
    </row>
    <row r="31" spans="1:6" x14ac:dyDescent="0.25">
      <c r="A31" s="1" t="s">
        <v>164</v>
      </c>
      <c r="B31" s="1" t="str">
        <f t="shared" si="0"/>
        <v>BeEK_Bek_ARP</v>
      </c>
      <c r="C31" s="11" t="s">
        <v>3</v>
      </c>
      <c r="D31" s="9"/>
      <c r="E31" s="11" t="s">
        <v>131</v>
      </c>
      <c r="F31" s="10">
        <v>128922490</v>
      </c>
    </row>
    <row r="32" spans="1:6" x14ac:dyDescent="0.25">
      <c r="A32" s="1" t="s">
        <v>166</v>
      </c>
      <c r="B32" s="1" t="str">
        <f t="shared" si="0"/>
        <v>BeEK_Bek_ARrv</v>
      </c>
      <c r="C32" s="9"/>
      <c r="D32" s="9" t="s">
        <v>555</v>
      </c>
      <c r="E32" s="9" t="s">
        <v>119</v>
      </c>
      <c r="F32" s="10">
        <v>-441486</v>
      </c>
    </row>
    <row r="33" spans="1:6" x14ac:dyDescent="0.25">
      <c r="A33" s="1" t="s">
        <v>167</v>
      </c>
      <c r="B33" s="1" t="str">
        <f t="shared" si="0"/>
        <v>BeEK_Bek_ARDB</v>
      </c>
      <c r="C33" s="9"/>
      <c r="D33" s="9" t="s">
        <v>556</v>
      </c>
      <c r="E33" s="9" t="s">
        <v>132</v>
      </c>
      <c r="F33" s="10">
        <v>9352838</v>
      </c>
    </row>
    <row r="34" spans="1:6" x14ac:dyDescent="0.25">
      <c r="A34" s="1" t="s">
        <v>168</v>
      </c>
      <c r="B34" s="1" t="str">
        <f t="shared" si="0"/>
        <v>BeEK_Bek_ARF</v>
      </c>
      <c r="C34" s="9"/>
      <c r="D34" s="9" t="s">
        <v>697</v>
      </c>
      <c r="E34" s="9" t="s">
        <v>121</v>
      </c>
      <c r="F34" s="10">
        <v>0</v>
      </c>
    </row>
    <row r="35" spans="1:6" x14ac:dyDescent="0.25">
      <c r="A35" s="1" t="s">
        <v>169</v>
      </c>
      <c r="B35" s="1" t="str">
        <f t="shared" si="0"/>
        <v>BeEK_Bek_AREK</v>
      </c>
      <c r="C35" s="9"/>
      <c r="D35" s="9" t="s">
        <v>698</v>
      </c>
      <c r="E35" s="9" t="s">
        <v>133</v>
      </c>
      <c r="F35" s="10">
        <v>0</v>
      </c>
    </row>
    <row r="36" spans="1:6" x14ac:dyDescent="0.25">
      <c r="A36" s="1" t="s">
        <v>170</v>
      </c>
      <c r="B36" s="1" t="str">
        <f t="shared" si="0"/>
        <v>BeEK_Bek_ART</v>
      </c>
      <c r="C36" s="9"/>
      <c r="D36" s="9" t="s">
        <v>699</v>
      </c>
      <c r="E36" s="9" t="s">
        <v>127</v>
      </c>
      <c r="F36" s="10">
        <v>408862</v>
      </c>
    </row>
    <row r="37" spans="1:6" x14ac:dyDescent="0.25">
      <c r="A37" s="1" t="s">
        <v>172</v>
      </c>
      <c r="B37" s="1" t="str">
        <f t="shared" si="0"/>
        <v>BeEK_Bek_ARKK</v>
      </c>
      <c r="C37" s="9"/>
      <c r="D37" s="9" t="s">
        <v>700</v>
      </c>
      <c r="E37" s="9" t="s">
        <v>134</v>
      </c>
      <c r="F37" s="10">
        <v>0</v>
      </c>
    </row>
    <row r="38" spans="1:6" x14ac:dyDescent="0.25">
      <c r="A38" s="1" t="s">
        <v>171</v>
      </c>
      <c r="B38" s="1" t="str">
        <f t="shared" si="0"/>
        <v>BeEK_Bek_ARX</v>
      </c>
      <c r="C38" s="9"/>
      <c r="D38" s="9" t="s">
        <v>701</v>
      </c>
      <c r="E38" s="9" t="s">
        <v>123</v>
      </c>
      <c r="F38" s="10">
        <v>6485745</v>
      </c>
    </row>
    <row r="39" spans="1:6" x14ac:dyDescent="0.25">
      <c r="A39" s="1" t="s">
        <v>165</v>
      </c>
      <c r="B39" s="1" t="str">
        <f t="shared" si="0"/>
        <v>BeEK_Bek_ARU</v>
      </c>
      <c r="C39" s="9"/>
      <c r="D39" s="9"/>
      <c r="E39" s="11" t="s">
        <v>135</v>
      </c>
      <c r="F39" s="10">
        <v>131756959</v>
      </c>
    </row>
    <row r="40" spans="1:6" x14ac:dyDescent="0.25">
      <c r="B40" s="1" t="str">
        <f t="shared" si="0"/>
        <v>BeEK_Bek_</v>
      </c>
      <c r="C40" s="9"/>
      <c r="D40" s="9"/>
      <c r="E40" s="11"/>
      <c r="F40" s="9"/>
    </row>
    <row r="41" spans="1:6" x14ac:dyDescent="0.25">
      <c r="A41" s="1" t="s">
        <v>173</v>
      </c>
      <c r="B41" s="1" t="str">
        <f t="shared" si="0"/>
        <v>BeEK_Bek_OUP</v>
      </c>
      <c r="C41" s="11" t="s">
        <v>4</v>
      </c>
      <c r="D41" s="9"/>
      <c r="E41" s="11" t="s">
        <v>136</v>
      </c>
      <c r="F41" s="10">
        <v>71186392</v>
      </c>
    </row>
    <row r="42" spans="1:6" x14ac:dyDescent="0.25">
      <c r="A42" s="1" t="s">
        <v>174</v>
      </c>
      <c r="B42" s="1" t="str">
        <f t="shared" si="0"/>
        <v>BeEK_Bek_OUrv</v>
      </c>
      <c r="C42" s="9"/>
      <c r="D42" s="9" t="s">
        <v>544</v>
      </c>
      <c r="E42" s="9" t="s">
        <v>119</v>
      </c>
      <c r="F42" s="10">
        <v>0</v>
      </c>
    </row>
    <row r="43" spans="1:6" x14ac:dyDescent="0.25">
      <c r="A43" s="1" t="s">
        <v>175</v>
      </c>
      <c r="B43" s="1" t="str">
        <f t="shared" si="0"/>
        <v>BeEK_Bek_OUY</v>
      </c>
      <c r="C43" s="9"/>
      <c r="D43" s="9" t="s">
        <v>545</v>
      </c>
      <c r="E43" s="9" t="s">
        <v>137</v>
      </c>
      <c r="F43" s="10">
        <v>6998798</v>
      </c>
    </row>
    <row r="44" spans="1:6" x14ac:dyDescent="0.25">
      <c r="A44" s="1" t="s">
        <v>176</v>
      </c>
      <c r="B44" s="1" t="str">
        <f t="shared" si="0"/>
        <v>BeEK_Bek_OUF</v>
      </c>
      <c r="C44" s="9"/>
      <c r="D44" s="9" t="s">
        <v>546</v>
      </c>
      <c r="E44" s="9" t="s">
        <v>121</v>
      </c>
      <c r="F44" s="10">
        <v>0</v>
      </c>
    </row>
    <row r="45" spans="1:6" x14ac:dyDescent="0.25">
      <c r="A45" s="1" t="s">
        <v>177</v>
      </c>
      <c r="B45" s="1" t="str">
        <f t="shared" si="0"/>
        <v>BeEK_Bek_OUEK</v>
      </c>
      <c r="C45" s="9"/>
      <c r="D45" s="9" t="s">
        <v>547</v>
      </c>
      <c r="E45" s="9" t="s">
        <v>133</v>
      </c>
      <c r="F45" s="10">
        <v>0</v>
      </c>
    </row>
    <row r="46" spans="1:6" x14ac:dyDescent="0.25">
      <c r="A46" s="1" t="s">
        <v>728</v>
      </c>
      <c r="B46" s="1" t="str">
        <f t="shared" si="0"/>
        <v>BeEK_Bek_OUT</v>
      </c>
      <c r="C46" s="9"/>
      <c r="D46" s="9" t="s">
        <v>702</v>
      </c>
      <c r="E46" s="9" t="s">
        <v>127</v>
      </c>
      <c r="F46" s="10">
        <v>1996966</v>
      </c>
    </row>
    <row r="47" spans="1:6" x14ac:dyDescent="0.25">
      <c r="A47" s="1" t="s">
        <v>729</v>
      </c>
      <c r="B47" s="1" t="str">
        <f t="shared" si="0"/>
        <v>BeEK_Bek_OUaEK</v>
      </c>
      <c r="C47" s="9"/>
      <c r="D47" s="9" t="s">
        <v>703</v>
      </c>
      <c r="E47" s="9" t="s">
        <v>134</v>
      </c>
      <c r="F47" s="10">
        <v>167076</v>
      </c>
    </row>
    <row r="48" spans="1:6" x14ac:dyDescent="0.25">
      <c r="A48" s="1" t="s">
        <v>178</v>
      </c>
      <c r="B48" s="1" t="str">
        <f t="shared" si="0"/>
        <v>BeEK_Bek_OUUU</v>
      </c>
      <c r="C48" s="9"/>
      <c r="D48" s="9" t="s">
        <v>726</v>
      </c>
      <c r="E48" s="9" t="s">
        <v>138</v>
      </c>
      <c r="F48" s="10">
        <v>5552748</v>
      </c>
    </row>
    <row r="49" spans="1:6" x14ac:dyDescent="0.25">
      <c r="A49" s="1" t="s">
        <v>179</v>
      </c>
      <c r="B49" s="1" t="str">
        <f t="shared" si="0"/>
        <v>BeEK_Bek_OUX</v>
      </c>
      <c r="C49" s="9"/>
      <c r="D49" s="9" t="s">
        <v>727</v>
      </c>
      <c r="E49" s="9" t="s">
        <v>123</v>
      </c>
      <c r="F49" s="10">
        <v>1356632</v>
      </c>
    </row>
    <row r="50" spans="1:6" x14ac:dyDescent="0.25">
      <c r="A50" s="1" t="s">
        <v>180</v>
      </c>
      <c r="B50" s="1" t="str">
        <f t="shared" si="0"/>
        <v>BeEK_Bek_OUOU</v>
      </c>
      <c r="C50" s="9"/>
      <c r="D50" s="9"/>
      <c r="E50" s="11" t="s">
        <v>730</v>
      </c>
      <c r="F50" s="10">
        <v>73105700</v>
      </c>
    </row>
    <row r="51" spans="1:6" x14ac:dyDescent="0.25">
      <c r="B51" s="1" t="str">
        <f t="shared" si="0"/>
        <v>BeEK_Bek_</v>
      </c>
      <c r="C51" s="9"/>
      <c r="D51" s="9"/>
      <c r="E51" s="9"/>
      <c r="F51" s="9"/>
    </row>
    <row r="52" spans="1:6" x14ac:dyDescent="0.25">
      <c r="A52" s="1" t="s">
        <v>111</v>
      </c>
      <c r="B52" s="1" t="str">
        <f t="shared" si="0"/>
        <v>BeEK_Bek_TotEK</v>
      </c>
      <c r="C52" s="11" t="s">
        <v>5</v>
      </c>
      <c r="D52" s="9"/>
      <c r="E52" s="11" t="s">
        <v>101</v>
      </c>
      <c r="F52" s="10">
        <v>214350234</v>
      </c>
    </row>
    <row r="53" spans="1:6" x14ac:dyDescent="0.25">
      <c r="A53" s="1" t="s">
        <v>181</v>
      </c>
      <c r="B53" s="1" t="str">
        <f t="shared" si="0"/>
        <v>BeEK_Bek_FUd</v>
      </c>
      <c r="C53" s="9"/>
      <c r="D53" s="9"/>
      <c r="E53" s="9" t="s">
        <v>139</v>
      </c>
      <c r="F53" s="10">
        <v>7100000</v>
      </c>
    </row>
    <row r="54" spans="1:6" x14ac:dyDescent="0.25">
      <c r="A54" s="1" t="s">
        <v>182</v>
      </c>
      <c r="B54" s="1" t="str">
        <f t="shared" si="0"/>
        <v>BeEK_Bek_Fx</v>
      </c>
      <c r="C54" s="9"/>
      <c r="D54" s="9"/>
      <c r="E54" s="9" t="s">
        <v>140</v>
      </c>
      <c r="F54" s="10">
        <v>0</v>
      </c>
    </row>
    <row r="55" spans="1:6" x14ac:dyDescent="0.25"/>
    <row r="56" spans="1:6" hidden="1" x14ac:dyDescent="0.25"/>
    <row r="57" spans="1:6" x14ac:dyDescent="0.25"/>
  </sheetData>
  <sheetProtection password="BF77" sheet="1" objects="1" scenarios="1"/>
  <mergeCells count="1">
    <mergeCell ref="C3:F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8"/>
  <sheetViews>
    <sheetView showGridLines="0" topLeftCell="C1" zoomScaleNormal="100" workbookViewId="0">
      <selection activeCell="C1" sqref="C1"/>
    </sheetView>
  </sheetViews>
  <sheetFormatPr defaultColWidth="0" defaultRowHeight="15" zeroHeight="1" x14ac:dyDescent="0.25"/>
  <cols>
    <col min="1" max="1" width="12.7109375" style="1" hidden="1" customWidth="1"/>
    <col min="2" max="2" width="13.7109375" style="1" hidden="1" customWidth="1"/>
    <col min="3" max="3" width="6.28515625" style="1" customWidth="1"/>
    <col min="4" max="4" width="65" style="1" customWidth="1"/>
    <col min="5" max="5" width="17" style="1" customWidth="1"/>
    <col min="6" max="6" width="9.140625" style="1" customWidth="1"/>
    <col min="7" max="16384" width="9.140625" style="1" hidden="1"/>
  </cols>
  <sheetData>
    <row r="1" spans="1:6" x14ac:dyDescent="0.25">
      <c r="C1" s="2" t="s">
        <v>739</v>
      </c>
    </row>
    <row r="2" spans="1:6" x14ac:dyDescent="0.25">
      <c r="C2" s="3"/>
    </row>
    <row r="3" spans="1:6" ht="35.25" customHeight="1" x14ac:dyDescent="0.25">
      <c r="A3" s="1" t="s">
        <v>723</v>
      </c>
      <c r="C3" s="78" t="s">
        <v>870</v>
      </c>
      <c r="D3" s="78"/>
      <c r="E3" s="78"/>
    </row>
    <row r="4" spans="1:6" x14ac:dyDescent="0.25">
      <c r="A4" s="1" t="s">
        <v>482</v>
      </c>
      <c r="B4" s="1" t="str">
        <f>"NoNt_NT_"&amp;A4</f>
        <v>NoNt_NT_Sp</v>
      </c>
      <c r="C4" s="9" t="s">
        <v>0</v>
      </c>
      <c r="D4" s="9" t="s">
        <v>481</v>
      </c>
      <c r="E4" s="57">
        <v>23.7</v>
      </c>
    </row>
    <row r="5" spans="1:6" x14ac:dyDescent="0.25">
      <c r="B5" s="1" t="str">
        <f t="shared" ref="B5:B7" si="0">"NoNt_NT_"&amp;A5</f>
        <v>NoNt_NT_</v>
      </c>
      <c r="C5" s="9"/>
      <c r="D5" s="11" t="s">
        <v>704</v>
      </c>
      <c r="E5" s="67" t="s">
        <v>970</v>
      </c>
    </row>
    <row r="6" spans="1:6" x14ac:dyDescent="0.25">
      <c r="A6" s="1" t="s">
        <v>485</v>
      </c>
      <c r="B6" s="1" t="str">
        <f t="shared" si="0"/>
        <v>NoNt_NT_RiTot</v>
      </c>
      <c r="C6" s="9" t="s">
        <v>607</v>
      </c>
      <c r="D6" s="9" t="s">
        <v>483</v>
      </c>
      <c r="E6" s="10">
        <v>928656971</v>
      </c>
      <c r="F6" s="29"/>
    </row>
    <row r="7" spans="1:6" x14ac:dyDescent="0.25">
      <c r="A7" s="1" t="s">
        <v>486</v>
      </c>
      <c r="B7" s="1" t="str">
        <f t="shared" si="0"/>
        <v>NoNt_NT_Kg</v>
      </c>
      <c r="C7" s="9" t="s">
        <v>705</v>
      </c>
      <c r="D7" s="9" t="s">
        <v>484</v>
      </c>
      <c r="E7" s="10">
        <v>219751188</v>
      </c>
      <c r="F7" s="29"/>
    </row>
    <row r="8" spans="1:6" x14ac:dyDescent="0.25">
      <c r="C8" s="79"/>
      <c r="D8" s="79"/>
      <c r="E8" s="79"/>
    </row>
    <row r="9" spans="1:6" hidden="1" x14ac:dyDescent="0.25"/>
    <row r="10" spans="1:6" hidden="1" x14ac:dyDescent="0.25"/>
    <row r="11" spans="1:6" hidden="1" x14ac:dyDescent="0.25"/>
    <row r="12" spans="1:6" hidden="1" x14ac:dyDescent="0.25"/>
    <row r="13" spans="1:6" hidden="1" x14ac:dyDescent="0.25"/>
    <row r="14" spans="1:6" hidden="1" x14ac:dyDescent="0.25"/>
    <row r="15" spans="1:6" hidden="1" x14ac:dyDescent="0.25"/>
    <row r="16" spans="1:6" hidden="1" x14ac:dyDescent="0.25"/>
    <row r="17" hidden="1" x14ac:dyDescent="0.25"/>
    <row r="18" hidden="1" x14ac:dyDescent="0.25"/>
  </sheetData>
  <sheetProtection password="BF77" sheet="1" objects="1" scenarios="1"/>
  <mergeCells count="2">
    <mergeCell ref="C3:E3"/>
    <mergeCell ref="C8:E8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9"/>
  <sheetViews>
    <sheetView showGridLines="0" topLeftCell="C1" zoomScaleNormal="100" workbookViewId="0">
      <selection activeCell="C1" sqref="C1"/>
    </sheetView>
  </sheetViews>
  <sheetFormatPr defaultColWidth="0" defaultRowHeight="15" zeroHeight="1" x14ac:dyDescent="0.25"/>
  <cols>
    <col min="1" max="1" width="18.140625" style="1" hidden="1" customWidth="1"/>
    <col min="2" max="2" width="15" style="1" hidden="1" customWidth="1"/>
    <col min="3" max="3" width="6.85546875" style="1" customWidth="1"/>
    <col min="4" max="4" width="88" style="1" customWidth="1"/>
    <col min="5" max="5" width="14.28515625" style="1" customWidth="1"/>
    <col min="6" max="6" width="9.140625" style="1" customWidth="1"/>
    <col min="7" max="16384" width="9.140625" style="1" hidden="1"/>
  </cols>
  <sheetData>
    <row r="1" spans="1:5" x14ac:dyDescent="0.25">
      <c r="C1" s="2" t="s">
        <v>739</v>
      </c>
    </row>
    <row r="2" spans="1:5" x14ac:dyDescent="0.25">
      <c r="D2" s="3"/>
    </row>
    <row r="3" spans="1:5" ht="35.25" customHeight="1" x14ac:dyDescent="0.25">
      <c r="A3" s="1" t="s">
        <v>851</v>
      </c>
      <c r="C3" s="78" t="s">
        <v>871</v>
      </c>
      <c r="D3" s="80"/>
      <c r="E3" s="80"/>
    </row>
    <row r="4" spans="1:5" ht="30" customHeight="1" x14ac:dyDescent="0.25">
      <c r="C4" s="13"/>
      <c r="D4" s="14"/>
      <c r="E4" s="7" t="s">
        <v>606</v>
      </c>
    </row>
    <row r="5" spans="1:5" x14ac:dyDescent="0.25">
      <c r="A5" s="1" t="s">
        <v>439</v>
      </c>
      <c r="B5" s="1" t="str">
        <f>"NoEf_Evf_"&amp;A5</f>
        <v>NoEf_Evf_EvFg</v>
      </c>
      <c r="C5" s="13" t="s">
        <v>425</v>
      </c>
      <c r="D5" s="13" t="s">
        <v>428</v>
      </c>
      <c r="E5" s="10">
        <v>2249</v>
      </c>
    </row>
    <row r="6" spans="1:5" x14ac:dyDescent="0.25">
      <c r="A6" s="1" t="s">
        <v>440</v>
      </c>
      <c r="B6" s="1" t="str">
        <f t="shared" ref="B6:B16" si="0">"NoEf_Evf_"&amp;A6</f>
        <v>NoEf_Evf_EvTR</v>
      </c>
      <c r="C6" s="13" t="s">
        <v>424</v>
      </c>
      <c r="D6" s="13" t="s">
        <v>429</v>
      </c>
      <c r="E6" s="10">
        <v>0</v>
      </c>
    </row>
    <row r="7" spans="1:5" x14ac:dyDescent="0.25">
      <c r="A7" s="1" t="s">
        <v>441</v>
      </c>
      <c r="B7" s="1" t="str">
        <f t="shared" si="0"/>
        <v>NoEf_Evf_EvTK</v>
      </c>
      <c r="C7" s="13" t="s">
        <v>426</v>
      </c>
      <c r="D7" s="13" t="s">
        <v>430</v>
      </c>
      <c r="E7" s="10">
        <v>0</v>
      </c>
    </row>
    <row r="8" spans="1:5" x14ac:dyDescent="0.25">
      <c r="A8" s="1" t="s">
        <v>442</v>
      </c>
      <c r="B8" s="1" t="str">
        <f t="shared" si="0"/>
        <v>NoEf_Evf_EvX</v>
      </c>
      <c r="C8" s="13" t="s">
        <v>427</v>
      </c>
      <c r="D8" s="13" t="s">
        <v>431</v>
      </c>
      <c r="E8" s="10">
        <v>79536</v>
      </c>
    </row>
    <row r="9" spans="1:5" x14ac:dyDescent="0.25">
      <c r="A9" s="1" t="s">
        <v>443</v>
      </c>
      <c r="B9" s="1" t="str">
        <f t="shared" si="0"/>
        <v>NoEf_Evf_EvTot</v>
      </c>
      <c r="C9" s="13"/>
      <c r="D9" s="14" t="s">
        <v>206</v>
      </c>
      <c r="E9" s="10">
        <v>81785</v>
      </c>
    </row>
    <row r="10" spans="1:5" x14ac:dyDescent="0.25">
      <c r="B10" s="1" t="str">
        <f t="shared" si="0"/>
        <v>NoEf_Evf_</v>
      </c>
      <c r="C10" s="13"/>
      <c r="D10" s="13"/>
      <c r="E10" s="7"/>
    </row>
    <row r="11" spans="1:5" x14ac:dyDescent="0.25">
      <c r="B11" s="1" t="str">
        <f t="shared" si="0"/>
        <v>NoEf_Evf_</v>
      </c>
      <c r="C11" s="13"/>
      <c r="D11" s="14" t="s">
        <v>432</v>
      </c>
      <c r="E11" s="7"/>
    </row>
    <row r="12" spans="1:5" x14ac:dyDescent="0.25">
      <c r="A12" s="1" t="s">
        <v>444</v>
      </c>
      <c r="B12" s="1" t="str">
        <f t="shared" si="0"/>
        <v>NoEf_Evf_XFAuk</v>
      </c>
      <c r="C12" s="13" t="s">
        <v>433</v>
      </c>
      <c r="D12" s="13" t="s">
        <v>436</v>
      </c>
      <c r="E12" s="10">
        <v>70793549.403999999</v>
      </c>
    </row>
    <row r="13" spans="1:5" x14ac:dyDescent="0.25">
      <c r="A13" s="1" t="s">
        <v>445</v>
      </c>
      <c r="B13" s="1" t="str">
        <f t="shared" si="0"/>
        <v>NoEf_Evf_XFAust</v>
      </c>
      <c r="C13" s="13" t="s">
        <v>434</v>
      </c>
      <c r="D13" s="13" t="s">
        <v>437</v>
      </c>
      <c r="E13" s="10">
        <v>0</v>
      </c>
    </row>
    <row r="14" spans="1:5" x14ac:dyDescent="0.25">
      <c r="A14" s="1" t="s">
        <v>446</v>
      </c>
      <c r="B14" s="1" t="str">
        <f t="shared" si="0"/>
        <v>NoEf_Evf_XFAX</v>
      </c>
      <c r="C14" s="13" t="s">
        <v>435</v>
      </c>
      <c r="D14" s="13" t="s">
        <v>438</v>
      </c>
      <c r="E14" s="10">
        <v>1455097</v>
      </c>
    </row>
    <row r="15" spans="1:5" x14ac:dyDescent="0.25">
      <c r="A15" s="1" t="s">
        <v>447</v>
      </c>
      <c r="B15" s="1" t="str">
        <f t="shared" si="0"/>
        <v>NoEf_Evf_XFATot</v>
      </c>
      <c r="C15" s="13"/>
      <c r="D15" s="14" t="s">
        <v>206</v>
      </c>
      <c r="E15" s="10">
        <v>72248646.403999999</v>
      </c>
    </row>
    <row r="16" spans="1:5" x14ac:dyDescent="0.25">
      <c r="B16" s="1" t="str">
        <f t="shared" si="0"/>
        <v>NoEf_Evf_</v>
      </c>
      <c r="C16" s="13"/>
      <c r="D16" s="13"/>
      <c r="E16" s="7"/>
    </row>
    <row r="17" x14ac:dyDescent="0.25"/>
    <row r="18" hidden="1" x14ac:dyDescent="0.25"/>
    <row r="19" hidden="1" x14ac:dyDescent="0.25"/>
  </sheetData>
  <sheetProtection password="BF77" sheet="1" objects="1" scenarios="1"/>
  <mergeCells count="1">
    <mergeCell ref="C3:E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27"/>
  <sheetViews>
    <sheetView showGridLines="0" topLeftCell="E1" zoomScaleNormal="100" workbookViewId="0">
      <selection activeCell="E1" sqref="E1"/>
    </sheetView>
  </sheetViews>
  <sheetFormatPr defaultColWidth="0" defaultRowHeight="15" zeroHeight="1" x14ac:dyDescent="0.25"/>
  <cols>
    <col min="1" max="1" width="10" style="1" hidden="1" customWidth="1"/>
    <col min="2" max="2" width="5.85546875" style="1" hidden="1" customWidth="1"/>
    <col min="3" max="3" width="8.85546875" style="1" hidden="1" customWidth="1"/>
    <col min="4" max="4" width="13.28515625" style="1" hidden="1" customWidth="1"/>
    <col min="5" max="5" width="5.85546875" style="1" customWidth="1"/>
    <col min="6" max="6" width="6.85546875" style="1" customWidth="1"/>
    <col min="7" max="7" width="70.42578125" style="1" customWidth="1"/>
    <col min="8" max="8" width="16.7109375" style="1" customWidth="1"/>
    <col min="9" max="9" width="14.42578125" style="1" customWidth="1"/>
    <col min="10" max="10" width="15.42578125" style="1" customWidth="1"/>
    <col min="11" max="11" width="3.85546875" style="1" customWidth="1"/>
    <col min="12" max="16384" width="9.140625" style="1" hidden="1"/>
  </cols>
  <sheetData>
    <row r="1" spans="1:10" x14ac:dyDescent="0.25">
      <c r="E1" s="2" t="s">
        <v>739</v>
      </c>
    </row>
    <row r="2" spans="1:10" x14ac:dyDescent="0.25">
      <c r="F2" s="3"/>
    </row>
    <row r="3" spans="1:10" ht="35.25" customHeight="1" x14ac:dyDescent="0.25">
      <c r="A3" s="1" t="s">
        <v>855</v>
      </c>
      <c r="E3" s="81" t="s">
        <v>874</v>
      </c>
      <c r="F3" s="82"/>
      <c r="G3" s="82"/>
      <c r="H3" s="82"/>
      <c r="I3" s="82"/>
      <c r="J3" s="82"/>
    </row>
    <row r="4" spans="1:10" ht="55.5" customHeight="1" x14ac:dyDescent="0.25">
      <c r="A4" s="4" t="s">
        <v>31</v>
      </c>
      <c r="B4" s="4" t="s">
        <v>911</v>
      </c>
      <c r="C4" s="4" t="s">
        <v>911</v>
      </c>
      <c r="D4" s="4" t="s">
        <v>911</v>
      </c>
      <c r="E4" s="9"/>
      <c r="F4" s="9"/>
      <c r="G4" s="11"/>
      <c r="H4" s="7" t="s">
        <v>986</v>
      </c>
      <c r="I4" s="7" t="s">
        <v>563</v>
      </c>
      <c r="J4" s="7" t="s">
        <v>564</v>
      </c>
    </row>
    <row r="5" spans="1:10" x14ac:dyDescent="0.25">
      <c r="A5" s="4"/>
      <c r="B5" s="4" t="s">
        <v>912</v>
      </c>
      <c r="C5" s="4" t="s">
        <v>913</v>
      </c>
      <c r="D5" s="4" t="s">
        <v>605</v>
      </c>
      <c r="E5" s="9"/>
      <c r="F5" s="9"/>
      <c r="G5" s="11" t="s">
        <v>684</v>
      </c>
      <c r="H5" s="7"/>
      <c r="I5" s="7"/>
      <c r="J5" s="7"/>
    </row>
    <row r="6" spans="1:10" x14ac:dyDescent="0.25">
      <c r="A6" s="8" t="s">
        <v>588</v>
      </c>
      <c r="B6" s="8" t="str">
        <f>"NoRu_"&amp;$A6&amp;"_"&amp;B$5</f>
        <v>NoRu_ejdE_un</v>
      </c>
      <c r="C6" s="8" t="str">
        <f t="shared" ref="C6:D21" si="0">"NoRu_"&amp;$A6&amp;"_"&amp;C$5</f>
        <v>NoRu_ejdE_ned</v>
      </c>
      <c r="D6" s="8" t="str">
        <f t="shared" si="0"/>
        <v>NoRu_ejdE_ET</v>
      </c>
      <c r="E6" s="9" t="s">
        <v>0</v>
      </c>
      <c r="F6" s="9"/>
      <c r="G6" s="9" t="s">
        <v>566</v>
      </c>
      <c r="H6" s="10">
        <v>1575171470</v>
      </c>
      <c r="I6" s="10">
        <v>3971672</v>
      </c>
      <c r="J6" s="10">
        <v>633563</v>
      </c>
    </row>
    <row r="7" spans="1:10" x14ac:dyDescent="0.25">
      <c r="A7" s="8" t="s">
        <v>589</v>
      </c>
      <c r="B7" s="8" t="str">
        <f t="shared" ref="B7:D24" si="1">"NoRu_"&amp;$A7&amp;"_"&amp;B$5</f>
        <v>NoRu_ejdF_un</v>
      </c>
      <c r="C7" s="8" t="str">
        <f t="shared" si="0"/>
        <v>NoRu_ejdF_ned</v>
      </c>
      <c r="D7" s="8" t="str">
        <f t="shared" si="0"/>
        <v>NoRu_ejdF_ET</v>
      </c>
      <c r="E7" s="9" t="s">
        <v>1</v>
      </c>
      <c r="F7" s="9"/>
      <c r="G7" s="9" t="s">
        <v>567</v>
      </c>
      <c r="H7" s="10">
        <v>82876939</v>
      </c>
      <c r="I7" s="10">
        <v>168024</v>
      </c>
      <c r="J7" s="10">
        <v>27726</v>
      </c>
    </row>
    <row r="8" spans="1:10" x14ac:dyDescent="0.25">
      <c r="A8" s="8" t="s">
        <v>590</v>
      </c>
      <c r="B8" s="8" t="str">
        <f t="shared" si="1"/>
        <v>NoRu_ejdS_un</v>
      </c>
      <c r="C8" s="8" t="str">
        <f t="shared" si="0"/>
        <v>NoRu_ejdS_ned</v>
      </c>
      <c r="D8" s="8" t="str">
        <f t="shared" si="0"/>
        <v>NoRu_ejdS_ET</v>
      </c>
      <c r="E8" s="9" t="s">
        <v>2</v>
      </c>
      <c r="F8" s="9"/>
      <c r="G8" s="9" t="s">
        <v>568</v>
      </c>
      <c r="H8" s="10">
        <v>211340427</v>
      </c>
      <c r="I8" s="10">
        <v>340572</v>
      </c>
      <c r="J8" s="10">
        <v>77452</v>
      </c>
    </row>
    <row r="9" spans="1:10" x14ac:dyDescent="0.25">
      <c r="A9" s="8" t="s">
        <v>591</v>
      </c>
      <c r="B9" s="8" t="str">
        <f t="shared" si="1"/>
        <v>NoRu_ejdA_un</v>
      </c>
      <c r="C9" s="8" t="str">
        <f t="shared" si="0"/>
        <v>NoRu_ejdA_ned</v>
      </c>
      <c r="D9" s="8" t="str">
        <f t="shared" si="0"/>
        <v>NoRu_ejdA_ET</v>
      </c>
      <c r="E9" s="9" t="s">
        <v>3</v>
      </c>
      <c r="F9" s="9"/>
      <c r="G9" s="9" t="s">
        <v>569</v>
      </c>
      <c r="H9" s="10">
        <v>106901800</v>
      </c>
      <c r="I9" s="10">
        <v>595372</v>
      </c>
      <c r="J9" s="10">
        <v>-2866</v>
      </c>
    </row>
    <row r="10" spans="1:10" x14ac:dyDescent="0.25">
      <c r="A10" s="8" t="s">
        <v>592</v>
      </c>
      <c r="B10" s="8" t="str">
        <f t="shared" si="1"/>
        <v>NoRu_ejdU_un</v>
      </c>
      <c r="C10" s="8" t="str">
        <f t="shared" si="0"/>
        <v>NoRu_ejdU_ned</v>
      </c>
      <c r="D10" s="8" t="str">
        <f t="shared" si="0"/>
        <v>NoRu_ejdU_ET</v>
      </c>
      <c r="E10" s="9" t="s">
        <v>4</v>
      </c>
      <c r="F10" s="9"/>
      <c r="G10" s="9" t="s">
        <v>570</v>
      </c>
      <c r="H10" s="10">
        <v>243674753</v>
      </c>
      <c r="I10" s="10">
        <v>880771</v>
      </c>
      <c r="J10" s="10">
        <v>33001</v>
      </c>
    </row>
    <row r="11" spans="1:10" x14ac:dyDescent="0.25">
      <c r="A11" s="8" t="s">
        <v>593</v>
      </c>
      <c r="B11" s="8" t="str">
        <f t="shared" si="1"/>
        <v>NoRu_ejdI_un</v>
      </c>
      <c r="C11" s="8" t="str">
        <f t="shared" si="0"/>
        <v>NoRu_ejdI_ned</v>
      </c>
      <c r="D11" s="8" t="str">
        <f t="shared" si="0"/>
        <v>NoRu_ejdI_ET</v>
      </c>
      <c r="E11" s="9" t="s">
        <v>5</v>
      </c>
      <c r="F11" s="9"/>
      <c r="G11" s="9" t="s">
        <v>571</v>
      </c>
      <c r="H11" s="10">
        <v>48044657</v>
      </c>
      <c r="I11" s="10">
        <v>578518</v>
      </c>
      <c r="J11" s="10">
        <v>134188</v>
      </c>
    </row>
    <row r="12" spans="1:10" x14ac:dyDescent="0.25">
      <c r="A12" s="8" t="s">
        <v>594</v>
      </c>
      <c r="B12" s="8" t="str">
        <f t="shared" si="1"/>
        <v>NoRu_ejdK_un</v>
      </c>
      <c r="C12" s="8" t="str">
        <f t="shared" si="0"/>
        <v>NoRu_ejdK_ned</v>
      </c>
      <c r="D12" s="8" t="str">
        <f t="shared" si="0"/>
        <v>NoRu_ejdK_ET</v>
      </c>
      <c r="E12" s="9" t="s">
        <v>6</v>
      </c>
      <c r="F12" s="9"/>
      <c r="G12" s="9" t="s">
        <v>572</v>
      </c>
      <c r="H12" s="10">
        <v>301090341</v>
      </c>
      <c r="I12" s="10">
        <v>1071845</v>
      </c>
      <c r="J12" s="10">
        <v>324883</v>
      </c>
    </row>
    <row r="13" spans="1:10" x14ac:dyDescent="0.25">
      <c r="A13" s="8" t="s">
        <v>595</v>
      </c>
      <c r="B13" s="8" t="str">
        <f t="shared" si="1"/>
        <v>NoRu_ejdL_un</v>
      </c>
      <c r="C13" s="8" t="str">
        <f t="shared" si="0"/>
        <v>NoRu_ejdL_ned</v>
      </c>
      <c r="D13" s="8" t="str">
        <f t="shared" si="0"/>
        <v>NoRu_ejdL_ET</v>
      </c>
      <c r="E13" s="9" t="s">
        <v>7</v>
      </c>
      <c r="F13" s="9"/>
      <c r="G13" s="9" t="s">
        <v>573</v>
      </c>
      <c r="H13" s="10">
        <v>272276758</v>
      </c>
      <c r="I13" s="10">
        <v>2288304</v>
      </c>
      <c r="J13" s="10">
        <v>168815</v>
      </c>
    </row>
    <row r="14" spans="1:10" x14ac:dyDescent="0.25">
      <c r="A14" s="8" t="s">
        <v>596</v>
      </c>
      <c r="B14" s="8" t="str">
        <f t="shared" si="1"/>
        <v>NoRu_ejdO_un</v>
      </c>
      <c r="C14" s="8" t="str">
        <f t="shared" si="0"/>
        <v>NoRu_ejdO_ned</v>
      </c>
      <c r="D14" s="8" t="str">
        <f t="shared" si="0"/>
        <v>NoRu_ejdO_ET</v>
      </c>
      <c r="E14" s="9" t="s">
        <v>8</v>
      </c>
      <c r="F14" s="9"/>
      <c r="G14" s="9" t="s">
        <v>574</v>
      </c>
      <c r="H14" s="10">
        <v>41814445</v>
      </c>
      <c r="I14" s="10">
        <v>128497</v>
      </c>
      <c r="J14" s="10">
        <v>42356</v>
      </c>
    </row>
    <row r="15" spans="1:10" x14ac:dyDescent="0.25">
      <c r="A15" s="8" t="s">
        <v>597</v>
      </c>
      <c r="B15" s="8" t="str">
        <f t="shared" si="1"/>
        <v>NoRu_ejdX_un</v>
      </c>
      <c r="C15" s="8" t="str">
        <f t="shared" si="0"/>
        <v>NoRu_ejdX_ned</v>
      </c>
      <c r="D15" s="8" t="str">
        <f t="shared" si="0"/>
        <v>NoRu_ejdX_ET</v>
      </c>
      <c r="E15" s="9" t="s">
        <v>9</v>
      </c>
      <c r="F15" s="9"/>
      <c r="G15" s="9" t="s">
        <v>575</v>
      </c>
      <c r="H15" s="10">
        <v>8607228</v>
      </c>
      <c r="I15" s="10">
        <v>19783</v>
      </c>
      <c r="J15" s="10">
        <v>8951</v>
      </c>
    </row>
    <row r="16" spans="1:10" x14ac:dyDescent="0.25">
      <c r="A16" s="8" t="s">
        <v>598</v>
      </c>
      <c r="B16" s="8" t="str">
        <f t="shared" si="1"/>
        <v>NoRu_ejdTot_un</v>
      </c>
      <c r="C16" s="8" t="str">
        <f t="shared" si="0"/>
        <v>NoRu_ejdTot_ned</v>
      </c>
      <c r="D16" s="8" t="str">
        <f t="shared" si="0"/>
        <v>NoRu_ejdTot_ET</v>
      </c>
      <c r="E16" s="11" t="s">
        <v>10</v>
      </c>
      <c r="F16" s="11"/>
      <c r="G16" s="11" t="s">
        <v>576</v>
      </c>
      <c r="H16" s="10">
        <v>2891798818</v>
      </c>
      <c r="I16" s="10">
        <v>10043361</v>
      </c>
      <c r="J16" s="10">
        <v>1448070</v>
      </c>
    </row>
    <row r="17" spans="1:10" x14ac:dyDescent="0.25">
      <c r="A17" s="8" t="s">
        <v>599</v>
      </c>
      <c r="B17" s="8" t="str">
        <f t="shared" si="1"/>
        <v>NoRu_affL_un</v>
      </c>
      <c r="C17" s="8" t="str">
        <f t="shared" si="0"/>
        <v>NoRu_affL_ned</v>
      </c>
      <c r="D17" s="8" t="str">
        <f t="shared" si="0"/>
        <v>NoRu_affL_ET</v>
      </c>
      <c r="E17" s="9"/>
      <c r="F17" s="9" t="s">
        <v>565</v>
      </c>
      <c r="G17" s="9" t="s">
        <v>577</v>
      </c>
      <c r="H17" s="10">
        <v>1429697791</v>
      </c>
      <c r="I17" s="10">
        <v>4763742</v>
      </c>
      <c r="J17" s="10">
        <v>582559</v>
      </c>
    </row>
    <row r="18" spans="1:10" x14ac:dyDescent="0.25">
      <c r="A18" s="8"/>
      <c r="B18" s="8"/>
      <c r="C18" s="8"/>
      <c r="D18" s="8"/>
      <c r="E18" s="9"/>
      <c r="F18" s="9"/>
      <c r="G18" s="9"/>
      <c r="H18" s="9"/>
      <c r="I18" s="9"/>
      <c r="J18" s="9"/>
    </row>
    <row r="19" spans="1:10" x14ac:dyDescent="0.25">
      <c r="A19" s="8"/>
      <c r="B19" s="8"/>
      <c r="C19" s="8"/>
      <c r="D19" s="8"/>
      <c r="E19" s="9"/>
      <c r="F19" s="9"/>
      <c r="G19" s="11" t="s">
        <v>578</v>
      </c>
      <c r="H19" s="9"/>
      <c r="I19" s="9"/>
      <c r="J19" s="9"/>
    </row>
    <row r="20" spans="1:10" x14ac:dyDescent="0.25">
      <c r="A20" s="8" t="s">
        <v>600</v>
      </c>
      <c r="B20" s="8" t="str">
        <f t="shared" si="1"/>
        <v>NoRu_RLI_un</v>
      </c>
      <c r="C20" s="8" t="str">
        <f t="shared" si="0"/>
        <v>NoRu_RLI_ned</v>
      </c>
      <c r="D20" s="8" t="str">
        <f t="shared" si="0"/>
        <v>NoRu_RLI_ET</v>
      </c>
      <c r="E20" s="11" t="s">
        <v>0</v>
      </c>
      <c r="F20" s="11"/>
      <c r="G20" s="9" t="s">
        <v>584</v>
      </c>
      <c r="H20" s="10">
        <v>62565372</v>
      </c>
      <c r="I20" s="10">
        <v>81023</v>
      </c>
      <c r="J20" s="10">
        <v>8785</v>
      </c>
    </row>
    <row r="21" spans="1:10" x14ac:dyDescent="0.25">
      <c r="A21" s="8" t="s">
        <v>601</v>
      </c>
      <c r="B21" s="8" t="str">
        <f t="shared" si="1"/>
        <v>NoRu_RLF_un</v>
      </c>
      <c r="C21" s="8" t="str">
        <f t="shared" si="0"/>
        <v>NoRu_RLF_ned</v>
      </c>
      <c r="D21" s="8" t="str">
        <f t="shared" si="0"/>
        <v>NoRu_RLF_ET</v>
      </c>
      <c r="E21" s="11" t="s">
        <v>1</v>
      </c>
      <c r="F21" s="11"/>
      <c r="G21" s="9" t="s">
        <v>585</v>
      </c>
      <c r="H21" s="10">
        <v>992212803</v>
      </c>
      <c r="I21" s="10">
        <v>2095608</v>
      </c>
      <c r="J21" s="10">
        <v>325947</v>
      </c>
    </row>
    <row r="22" spans="1:10" x14ac:dyDescent="0.25">
      <c r="A22" s="8" t="s">
        <v>602</v>
      </c>
      <c r="B22" s="8" t="str">
        <f t="shared" si="1"/>
        <v>NoRu_RLR_un</v>
      </c>
      <c r="C22" s="8" t="str">
        <f t="shared" si="1"/>
        <v>NoRu_RLR_ned</v>
      </c>
      <c r="D22" s="8" t="str">
        <f t="shared" si="1"/>
        <v>NoRu_RLR_ET</v>
      </c>
      <c r="E22" s="11" t="s">
        <v>2</v>
      </c>
      <c r="F22" s="11"/>
      <c r="G22" s="9" t="s">
        <v>586</v>
      </c>
      <c r="H22" s="10">
        <v>1096316887</v>
      </c>
      <c r="I22" s="10">
        <v>4556776</v>
      </c>
      <c r="J22" s="10">
        <v>608901</v>
      </c>
    </row>
    <row r="23" spans="1:10" x14ac:dyDescent="0.25">
      <c r="A23" s="8" t="s">
        <v>603</v>
      </c>
      <c r="B23" s="8" t="str">
        <f t="shared" si="1"/>
        <v>NoRu_PMr_un</v>
      </c>
      <c r="C23" s="8" t="str">
        <f t="shared" si="1"/>
        <v>NoRu_PMr_ned</v>
      </c>
      <c r="D23" s="8" t="str">
        <f t="shared" si="1"/>
        <v>NoRu_PMr_ET</v>
      </c>
      <c r="E23" s="11" t="s">
        <v>3</v>
      </c>
      <c r="F23" s="11"/>
      <c r="G23" s="9" t="s">
        <v>587</v>
      </c>
      <c r="H23" s="10">
        <v>740703753</v>
      </c>
      <c r="I23" s="10">
        <v>3309953</v>
      </c>
      <c r="J23" s="10">
        <v>504435</v>
      </c>
    </row>
    <row r="24" spans="1:10" x14ac:dyDescent="0.25">
      <c r="A24" s="8" t="s">
        <v>604</v>
      </c>
      <c r="B24" s="8" t="str">
        <f t="shared" si="1"/>
        <v>NoRu_PMrTot_un</v>
      </c>
      <c r="C24" s="8" t="str">
        <f t="shared" si="1"/>
        <v>NoRu_PMrTot_ned</v>
      </c>
      <c r="D24" s="8" t="str">
        <f t="shared" si="1"/>
        <v>NoRu_PMrTot_ET</v>
      </c>
      <c r="E24" s="11" t="s">
        <v>4</v>
      </c>
      <c r="F24" s="11"/>
      <c r="G24" s="11" t="s">
        <v>576</v>
      </c>
      <c r="H24" s="10">
        <v>2891798816</v>
      </c>
      <c r="I24" s="10">
        <v>10043361</v>
      </c>
      <c r="J24" s="10">
        <v>1448070</v>
      </c>
    </row>
    <row r="25" spans="1:10" x14ac:dyDescent="0.25">
      <c r="H25" s="32"/>
    </row>
    <row r="26" spans="1:10" hidden="1" x14ac:dyDescent="0.25"/>
    <row r="27" spans="1:10" hidden="1" x14ac:dyDescent="0.25"/>
  </sheetData>
  <sheetProtection password="BF77" sheet="1" objects="1" scenarios="1"/>
  <mergeCells count="1">
    <mergeCell ref="E3:J3"/>
  </mergeCells>
  <hyperlinks>
    <hyperlink ref="E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J91"/>
  <sheetViews>
    <sheetView showGridLines="0" topLeftCell="E1" zoomScaleNormal="100" workbookViewId="0">
      <selection activeCell="E1" sqref="E1"/>
    </sheetView>
  </sheetViews>
  <sheetFormatPr defaultColWidth="0" defaultRowHeight="15" zeroHeight="1" x14ac:dyDescent="0.25"/>
  <cols>
    <col min="1" max="1" width="12.85546875" hidden="1" customWidth="1"/>
    <col min="2" max="2" width="20.7109375" hidden="1" customWidth="1"/>
    <col min="3" max="3" width="16.28515625" hidden="1" customWidth="1"/>
    <col min="4" max="4" width="17.28515625" hidden="1" customWidth="1"/>
    <col min="5" max="5" width="9.140625" customWidth="1"/>
    <col min="6" max="6" width="88" bestFit="1" customWidth="1"/>
    <col min="7" max="9" width="16.42578125" customWidth="1"/>
    <col min="10" max="10" width="9.140625" customWidth="1"/>
    <col min="11" max="16384" width="9.140625" hidden="1"/>
  </cols>
  <sheetData>
    <row r="1" spans="1:7" x14ac:dyDescent="0.25">
      <c r="E1" s="2" t="s">
        <v>739</v>
      </c>
    </row>
    <row r="2" spans="1:7" x14ac:dyDescent="0.25"/>
    <row r="3" spans="1:7" ht="23.25" x14ac:dyDescent="0.25">
      <c r="A3" s="1" t="s">
        <v>852</v>
      </c>
      <c r="B3" s="1"/>
      <c r="E3" s="83" t="s">
        <v>875</v>
      </c>
      <c r="F3" s="83"/>
      <c r="G3" s="58"/>
    </row>
    <row r="4" spans="1:7" ht="38.25" x14ac:dyDescent="0.25">
      <c r="A4" s="4" t="s">
        <v>31</v>
      </c>
      <c r="B4" s="4"/>
      <c r="E4" s="9"/>
      <c r="F4" s="9"/>
      <c r="G4" s="7" t="s">
        <v>670</v>
      </c>
    </row>
    <row r="5" spans="1:7" x14ac:dyDescent="0.25">
      <c r="A5" s="1"/>
      <c r="B5" s="1"/>
      <c r="E5" s="28" t="s">
        <v>0</v>
      </c>
      <c r="F5" s="28" t="s">
        <v>14</v>
      </c>
      <c r="G5" s="9"/>
    </row>
    <row r="6" spans="1:7" x14ac:dyDescent="0.25">
      <c r="A6" s="8" t="s">
        <v>220</v>
      </c>
      <c r="B6" s="8" t="str">
        <f>"NoRe_"&amp;A6&amp;"_Nry"</f>
        <v>NoRe_RIkc_Nry</v>
      </c>
      <c r="E6" s="9"/>
      <c r="F6" s="9" t="s">
        <v>47</v>
      </c>
      <c r="G6" s="10">
        <v>-336699</v>
      </c>
    </row>
    <row r="7" spans="1:7" x14ac:dyDescent="0.25">
      <c r="A7" s="8" t="s">
        <v>221</v>
      </c>
      <c r="B7" s="8" t="str">
        <f t="shared" ref="B7:B70" si="0">"NoRe_"&amp;A7&amp;"_Nry"</f>
        <v>NoRe_RIut_Nry</v>
      </c>
      <c r="E7" s="9"/>
      <c r="F7" s="9" t="s">
        <v>183</v>
      </c>
      <c r="G7" s="10">
        <v>46370455</v>
      </c>
    </row>
    <row r="8" spans="1:7" x14ac:dyDescent="0.25">
      <c r="A8" s="8" t="s">
        <v>222</v>
      </c>
      <c r="B8" s="8" t="str">
        <f t="shared" si="0"/>
        <v>NoRe_RIb_Nry</v>
      </c>
      <c r="E8" s="9"/>
      <c r="F8" s="9" t="s">
        <v>184</v>
      </c>
      <c r="G8" s="10">
        <v>21880583</v>
      </c>
    </row>
    <row r="9" spans="1:7" x14ac:dyDescent="0.25">
      <c r="A9" s="8" t="s">
        <v>223</v>
      </c>
      <c r="B9" s="8" t="str">
        <f t="shared" si="0"/>
        <v>NoRe_RIo_Nry</v>
      </c>
      <c r="E9" s="9"/>
      <c r="F9" s="9" t="s">
        <v>185</v>
      </c>
      <c r="G9" s="10">
        <v>996985</v>
      </c>
    </row>
    <row r="10" spans="1:7" x14ac:dyDescent="0.25">
      <c r="A10" s="8" t="s">
        <v>226</v>
      </c>
      <c r="B10" s="8" t="str">
        <f t="shared" si="0"/>
        <v>NoRe_RITot_Nry</v>
      </c>
      <c r="E10" s="9"/>
      <c r="F10" s="28" t="s">
        <v>186</v>
      </c>
      <c r="G10" s="10">
        <v>337952</v>
      </c>
    </row>
    <row r="11" spans="1:7" x14ac:dyDescent="0.25">
      <c r="A11" s="8"/>
      <c r="B11" s="8"/>
      <c r="E11" s="9"/>
      <c r="F11" s="9"/>
      <c r="G11" s="12"/>
    </row>
    <row r="12" spans="1:7" x14ac:dyDescent="0.25">
      <c r="A12" s="8"/>
      <c r="B12" s="8"/>
      <c r="E12" s="9"/>
      <c r="F12" s="28" t="s">
        <v>449</v>
      </c>
      <c r="G12" s="12"/>
    </row>
    <row r="13" spans="1:7" x14ac:dyDescent="0.25">
      <c r="A13" s="8" t="s">
        <v>239</v>
      </c>
      <c r="B13" s="8" t="str">
        <f t="shared" si="0"/>
        <v>NoRe_Hvk_Nry</v>
      </c>
      <c r="E13" s="9"/>
      <c r="F13" s="15" t="s">
        <v>732</v>
      </c>
      <c r="G13" s="10">
        <v>-19828</v>
      </c>
    </row>
    <row r="14" spans="1:7" x14ac:dyDescent="0.25">
      <c r="A14" s="8" t="s">
        <v>241</v>
      </c>
      <c r="B14" s="8" t="str">
        <f t="shared" si="0"/>
        <v>NoRe_Hrek_Nry</v>
      </c>
      <c r="E14" s="9"/>
      <c r="F14" s="15" t="s">
        <v>733</v>
      </c>
      <c r="G14" s="10">
        <v>357780</v>
      </c>
    </row>
    <row r="15" spans="1:7" x14ac:dyDescent="0.25">
      <c r="A15" s="8" t="s">
        <v>224</v>
      </c>
      <c r="B15" s="8" t="str">
        <f t="shared" si="0"/>
        <v>NoRe_Hak_Nry</v>
      </c>
      <c r="E15" s="9"/>
      <c r="F15" s="15" t="s">
        <v>734</v>
      </c>
      <c r="G15" s="10">
        <v>0</v>
      </c>
    </row>
    <row r="16" spans="1:7" x14ac:dyDescent="0.25">
      <c r="A16" s="8" t="s">
        <v>240</v>
      </c>
      <c r="B16" s="8" t="str">
        <f t="shared" si="0"/>
        <v>NoRe_Hrk_Nry</v>
      </c>
      <c r="E16" s="9"/>
      <c r="F16" s="15" t="s">
        <v>735</v>
      </c>
      <c r="G16" s="10">
        <v>0</v>
      </c>
    </row>
    <row r="17" spans="1:7" x14ac:dyDescent="0.25">
      <c r="A17" s="8" t="s">
        <v>242</v>
      </c>
      <c r="B17" s="8" t="str">
        <f t="shared" si="0"/>
        <v>NoRe_Hank_Nry</v>
      </c>
      <c r="E17" s="9"/>
      <c r="F17" s="15" t="s">
        <v>736</v>
      </c>
      <c r="G17" s="10">
        <v>0</v>
      </c>
    </row>
    <row r="18" spans="1:7" x14ac:dyDescent="0.25">
      <c r="A18" s="8" t="s">
        <v>243</v>
      </c>
      <c r="B18" s="8" t="str">
        <f t="shared" si="0"/>
        <v>NoRe_Hxr_Nry</v>
      </c>
      <c r="E18" s="9"/>
      <c r="F18" s="9" t="s">
        <v>187</v>
      </c>
      <c r="G18" s="10">
        <v>275172</v>
      </c>
    </row>
    <row r="19" spans="1:7" x14ac:dyDescent="0.25">
      <c r="A19" s="8" t="s">
        <v>225</v>
      </c>
      <c r="B19" s="8" t="str">
        <f t="shared" si="0"/>
        <v>NoRe_HTot_Nry</v>
      </c>
      <c r="E19" s="9"/>
      <c r="F19" s="28" t="s">
        <v>188</v>
      </c>
      <c r="G19" s="10">
        <v>69524448</v>
      </c>
    </row>
    <row r="20" spans="1:7" x14ac:dyDescent="0.25">
      <c r="A20" s="8"/>
      <c r="B20" s="8"/>
      <c r="E20" s="9"/>
      <c r="F20" s="9"/>
      <c r="G20" s="12"/>
    </row>
    <row r="21" spans="1:7" x14ac:dyDescent="0.25">
      <c r="A21" s="8"/>
      <c r="B21" s="8"/>
      <c r="E21" s="9"/>
      <c r="F21" s="28" t="s">
        <v>671</v>
      </c>
      <c r="G21" s="12"/>
    </row>
    <row r="22" spans="1:7" x14ac:dyDescent="0.25">
      <c r="A22" s="8" t="s">
        <v>227</v>
      </c>
      <c r="B22" s="8" t="str">
        <f t="shared" si="0"/>
        <v>NoRe_KTkc_Nry</v>
      </c>
      <c r="E22" s="9"/>
      <c r="F22" s="9" t="s">
        <v>47</v>
      </c>
      <c r="G22" s="10">
        <v>-301893</v>
      </c>
    </row>
    <row r="23" spans="1:7" x14ac:dyDescent="0.25">
      <c r="A23" s="8" t="s">
        <v>228</v>
      </c>
      <c r="B23" s="8" t="str">
        <f t="shared" si="0"/>
        <v>NoRe_KTut_Nry</v>
      </c>
      <c r="E23" s="9"/>
      <c r="F23" s="9" t="s">
        <v>183</v>
      </c>
      <c r="G23" s="10">
        <v>0</v>
      </c>
    </row>
    <row r="24" spans="1:7" x14ac:dyDescent="0.25">
      <c r="A24" s="8"/>
      <c r="B24" s="8"/>
      <c r="E24" s="9"/>
      <c r="F24" s="9"/>
      <c r="G24" s="12"/>
    </row>
    <row r="25" spans="1:7" x14ac:dyDescent="0.25">
      <c r="A25" s="8"/>
      <c r="B25" s="8"/>
      <c r="E25" s="28" t="s">
        <v>1</v>
      </c>
      <c r="F25" s="28" t="s">
        <v>672</v>
      </c>
      <c r="G25" s="12"/>
    </row>
    <row r="26" spans="1:7" x14ac:dyDescent="0.25">
      <c r="A26" s="8" t="s">
        <v>229</v>
      </c>
      <c r="B26" s="8" t="str">
        <f t="shared" si="0"/>
        <v>NoRe_RUkc_Nry</v>
      </c>
      <c r="E26" s="9"/>
      <c r="F26" s="9" t="s">
        <v>189</v>
      </c>
      <c r="G26" s="10">
        <v>9286002</v>
      </c>
    </row>
    <row r="27" spans="1:7" x14ac:dyDescent="0.25">
      <c r="A27" s="8" t="s">
        <v>230</v>
      </c>
      <c r="B27" s="8" t="str">
        <f t="shared" si="0"/>
        <v>NoRe_RUig_Nry</v>
      </c>
      <c r="E27" s="9"/>
      <c r="F27" s="9" t="s">
        <v>70</v>
      </c>
      <c r="G27" s="10">
        <v>-45283</v>
      </c>
    </row>
    <row r="28" spans="1:7" x14ac:dyDescent="0.25">
      <c r="A28" s="8" t="s">
        <v>231</v>
      </c>
      <c r="B28" s="8" t="str">
        <f t="shared" si="0"/>
        <v>NoRe_RUuo_Nry</v>
      </c>
      <c r="E28" s="9"/>
      <c r="F28" s="9" t="s">
        <v>190</v>
      </c>
      <c r="G28" s="10">
        <v>36396774</v>
      </c>
    </row>
    <row r="29" spans="1:7" x14ac:dyDescent="0.25">
      <c r="A29" s="8" t="s">
        <v>233</v>
      </c>
      <c r="B29" s="8" t="str">
        <f t="shared" si="0"/>
        <v>NoRe_RUur_Nry</v>
      </c>
      <c r="E29" s="9"/>
      <c r="F29" s="9" t="s">
        <v>191</v>
      </c>
      <c r="G29" s="10">
        <v>-2911</v>
      </c>
    </row>
    <row r="30" spans="1:7" x14ac:dyDescent="0.25">
      <c r="A30" s="8" t="s">
        <v>232</v>
      </c>
      <c r="B30" s="8" t="str">
        <f t="shared" si="0"/>
        <v>NoRe_RUek_Nry</v>
      </c>
      <c r="E30" s="9"/>
      <c r="F30" s="9" t="s">
        <v>86</v>
      </c>
      <c r="G30" s="10">
        <v>419954</v>
      </c>
    </row>
    <row r="31" spans="1:7" x14ac:dyDescent="0.25">
      <c r="A31" s="8" t="s">
        <v>234</v>
      </c>
      <c r="B31" s="8" t="str">
        <f t="shared" si="0"/>
        <v>NoRe_RUg_Nry</v>
      </c>
      <c r="E31" s="9"/>
      <c r="F31" s="9" t="s">
        <v>192</v>
      </c>
      <c r="G31" s="10">
        <v>0</v>
      </c>
    </row>
    <row r="32" spans="1:7" x14ac:dyDescent="0.25">
      <c r="A32" s="8" t="s">
        <v>235</v>
      </c>
      <c r="B32" s="8" t="str">
        <f t="shared" si="0"/>
        <v>NoRe_RUx_Nry</v>
      </c>
      <c r="E32" s="9"/>
      <c r="F32" s="9" t="s">
        <v>193</v>
      </c>
      <c r="G32" s="10">
        <v>196137</v>
      </c>
    </row>
    <row r="33" spans="1:7" x14ac:dyDescent="0.25">
      <c r="A33" s="8" t="s">
        <v>236</v>
      </c>
      <c r="B33" s="8" t="str">
        <f t="shared" si="0"/>
        <v>NoRe_RUTot_Nry</v>
      </c>
      <c r="E33" s="9"/>
      <c r="F33" s="28" t="s">
        <v>194</v>
      </c>
      <c r="G33" s="10">
        <v>46250673</v>
      </c>
    </row>
    <row r="34" spans="1:7" x14ac:dyDescent="0.25">
      <c r="A34" s="8"/>
      <c r="B34" s="8"/>
      <c r="E34" s="9"/>
      <c r="F34" s="9"/>
      <c r="G34" s="12"/>
    </row>
    <row r="35" spans="1:7" x14ac:dyDescent="0.25">
      <c r="A35" s="8"/>
      <c r="B35" s="8"/>
      <c r="E35" s="9"/>
      <c r="F35" s="28" t="s">
        <v>673</v>
      </c>
      <c r="G35" s="12"/>
    </row>
    <row r="36" spans="1:7" x14ac:dyDescent="0.25">
      <c r="A36" s="8" t="s">
        <v>237</v>
      </c>
      <c r="B36" s="8" t="str">
        <f t="shared" si="0"/>
        <v>NoRe_STkc_Nry</v>
      </c>
      <c r="E36" s="9"/>
      <c r="F36" s="9" t="s">
        <v>189</v>
      </c>
      <c r="G36" s="10">
        <v>-72962</v>
      </c>
    </row>
    <row r="37" spans="1:7" x14ac:dyDescent="0.25">
      <c r="A37" s="8" t="s">
        <v>238</v>
      </c>
      <c r="B37" s="8" t="str">
        <f t="shared" si="0"/>
        <v>NoRe_STig_Nry</v>
      </c>
      <c r="E37" s="9"/>
      <c r="F37" s="9" t="s">
        <v>70</v>
      </c>
      <c r="G37" s="10">
        <v>-45283</v>
      </c>
    </row>
    <row r="38" spans="1:7" x14ac:dyDescent="0.25">
      <c r="A38" s="8"/>
      <c r="B38" s="8"/>
      <c r="E38" s="9"/>
      <c r="F38" s="9"/>
      <c r="G38" s="12"/>
    </row>
    <row r="39" spans="1:7" x14ac:dyDescent="0.25">
      <c r="A39" s="8"/>
      <c r="B39" s="8"/>
      <c r="E39" s="28" t="s">
        <v>5</v>
      </c>
      <c r="F39" s="28" t="s">
        <v>21</v>
      </c>
      <c r="G39" s="12"/>
    </row>
    <row r="40" spans="1:7" x14ac:dyDescent="0.25">
      <c r="A40" s="8" t="s">
        <v>244</v>
      </c>
      <c r="B40" s="8" t="str">
        <f t="shared" si="0"/>
        <v>NoRe_KUr_Nry</v>
      </c>
      <c r="E40" s="9"/>
      <c r="F40" s="9" t="s">
        <v>195</v>
      </c>
      <c r="G40" s="10">
        <v>-9762560</v>
      </c>
    </row>
    <row r="41" spans="1:7" x14ac:dyDescent="0.25">
      <c r="A41" s="8" t="s">
        <v>245</v>
      </c>
      <c r="B41" s="8" t="str">
        <f t="shared" si="0"/>
        <v>NoRe_KUut_Nry</v>
      </c>
      <c r="E41" s="9"/>
      <c r="F41" s="9" t="s">
        <v>196</v>
      </c>
      <c r="G41" s="10">
        <v>-15579</v>
      </c>
    </row>
    <row r="42" spans="1:7" x14ac:dyDescent="0.25">
      <c r="A42" s="8" t="s">
        <v>246</v>
      </c>
      <c r="B42" s="8" t="str">
        <f t="shared" si="0"/>
        <v>NoRe_KUo_Nry</v>
      </c>
      <c r="E42" s="9"/>
      <c r="F42" s="9" t="s">
        <v>185</v>
      </c>
      <c r="G42" s="10">
        <v>-589765</v>
      </c>
    </row>
    <row r="43" spans="1:7" x14ac:dyDescent="0.25">
      <c r="A43" s="8" t="s">
        <v>247</v>
      </c>
      <c r="B43" s="8" t="str">
        <f t="shared" si="0"/>
        <v>NoRe_KUak_Nry</v>
      </c>
      <c r="E43" s="9"/>
      <c r="F43" s="9" t="s">
        <v>52</v>
      </c>
      <c r="G43" s="10">
        <v>-535422</v>
      </c>
    </row>
    <row r="44" spans="1:7" x14ac:dyDescent="0.25">
      <c r="A44" s="8" t="s">
        <v>248</v>
      </c>
      <c r="B44" s="8" t="str">
        <f t="shared" si="0"/>
        <v>NoRe_KUi_Nry</v>
      </c>
      <c r="E44" s="9"/>
      <c r="F44" s="9" t="s">
        <v>58</v>
      </c>
      <c r="G44" s="10">
        <v>0</v>
      </c>
    </row>
    <row r="45" spans="1:7" x14ac:dyDescent="0.25">
      <c r="A45" s="8" t="s">
        <v>249</v>
      </c>
      <c r="B45" s="8" t="str">
        <f t="shared" si="0"/>
        <v>NoRe_KUv_Nry</v>
      </c>
      <c r="E45" s="9"/>
      <c r="F45" s="9" t="s">
        <v>197</v>
      </c>
      <c r="G45" s="10">
        <v>31510</v>
      </c>
    </row>
    <row r="46" spans="1:7" x14ac:dyDescent="0.25">
      <c r="A46" s="8" t="s">
        <v>250</v>
      </c>
      <c r="B46" s="8" t="str">
        <f t="shared" si="0"/>
        <v>NoRe_KUfi_Nry</v>
      </c>
      <c r="E46" s="9"/>
      <c r="F46" s="9" t="s">
        <v>198</v>
      </c>
      <c r="G46" s="10">
        <v>-249699</v>
      </c>
    </row>
    <row r="47" spans="1:7" x14ac:dyDescent="0.25">
      <c r="A47" s="8" t="s">
        <v>251</v>
      </c>
      <c r="B47" s="8" t="str">
        <f t="shared" si="0"/>
        <v>NoRe_KUatp_Nry</v>
      </c>
      <c r="E47" s="9"/>
      <c r="F47" s="9" t="s">
        <v>55</v>
      </c>
      <c r="G47" s="10">
        <v>0</v>
      </c>
    </row>
    <row r="48" spans="1:7" x14ac:dyDescent="0.25">
      <c r="A48" s="8" t="s">
        <v>252</v>
      </c>
      <c r="B48" s="8" t="str">
        <f t="shared" si="0"/>
        <v>NoRe_KUip_Nry</v>
      </c>
      <c r="E48" s="9"/>
      <c r="F48" s="9" t="s">
        <v>71</v>
      </c>
      <c r="G48" s="10">
        <v>0</v>
      </c>
    </row>
    <row r="49" spans="1:7" x14ac:dyDescent="0.25">
      <c r="A49" s="8" t="s">
        <v>253</v>
      </c>
      <c r="B49" s="8" t="str">
        <f t="shared" si="0"/>
        <v>NoRe_KUxa_Nry</v>
      </c>
      <c r="E49" s="9"/>
      <c r="F49" s="9" t="s">
        <v>199</v>
      </c>
      <c r="G49" s="10">
        <v>15264</v>
      </c>
    </row>
    <row r="50" spans="1:7" x14ac:dyDescent="0.25">
      <c r="A50" s="8" t="s">
        <v>254</v>
      </c>
      <c r="B50" s="8" t="str">
        <f t="shared" si="0"/>
        <v>NoRe_KUuo_Nry</v>
      </c>
      <c r="E50" s="9"/>
      <c r="F50" s="9" t="s">
        <v>190</v>
      </c>
      <c r="G50" s="10">
        <v>10172106</v>
      </c>
    </row>
    <row r="51" spans="1:7" x14ac:dyDescent="0.25">
      <c r="A51" s="8" t="s">
        <v>255</v>
      </c>
      <c r="B51" s="8" t="str">
        <f t="shared" si="0"/>
        <v>NoRe_KUxp_Nry</v>
      </c>
      <c r="E51" s="9"/>
      <c r="F51" s="9" t="s">
        <v>200</v>
      </c>
      <c r="G51" s="10">
        <v>18310</v>
      </c>
    </row>
    <row r="52" spans="1:7" x14ac:dyDescent="0.25">
      <c r="A52" s="8" t="s">
        <v>256</v>
      </c>
      <c r="B52" s="8" t="str">
        <f t="shared" si="0"/>
        <v>NoRe_KUTot_Nry</v>
      </c>
      <c r="E52" s="9"/>
      <c r="F52" s="28" t="s">
        <v>201</v>
      </c>
      <c r="G52" s="10">
        <v>-915835</v>
      </c>
    </row>
    <row r="53" spans="1:7" x14ac:dyDescent="0.25">
      <c r="A53" s="8"/>
      <c r="B53" s="8"/>
      <c r="E53" s="9"/>
      <c r="F53" s="9"/>
      <c r="G53" s="12"/>
    </row>
    <row r="54" spans="1:7" x14ac:dyDescent="0.25">
      <c r="A54" s="8"/>
      <c r="B54" s="8"/>
      <c r="E54" s="28" t="s">
        <v>7</v>
      </c>
      <c r="F54" s="28" t="s">
        <v>23</v>
      </c>
      <c r="G54" s="12"/>
    </row>
    <row r="55" spans="1:7" x14ac:dyDescent="0.25">
      <c r="A55" s="8"/>
      <c r="B55" s="8"/>
      <c r="E55" s="9"/>
      <c r="F55" s="28" t="s">
        <v>202</v>
      </c>
      <c r="G55" s="12"/>
    </row>
    <row r="56" spans="1:7" x14ac:dyDescent="0.25">
      <c r="A56" s="8" t="s">
        <v>257</v>
      </c>
      <c r="B56" s="8" t="str">
        <f t="shared" si="0"/>
        <v>NoRe_UPAd_Nry</v>
      </c>
      <c r="E56" s="9"/>
      <c r="F56" s="9" t="s">
        <v>203</v>
      </c>
      <c r="G56" s="10">
        <v>79240</v>
      </c>
    </row>
    <row r="57" spans="1:7" x14ac:dyDescent="0.25">
      <c r="A57" s="8" t="s">
        <v>258</v>
      </c>
      <c r="B57" s="8" t="str">
        <f t="shared" si="0"/>
        <v>NoRe_UPAb_Nry</v>
      </c>
      <c r="E57" s="9"/>
      <c r="F57" s="9" t="s">
        <v>204</v>
      </c>
      <c r="G57" s="10">
        <v>8229</v>
      </c>
    </row>
    <row r="58" spans="1:7" x14ac:dyDescent="0.25">
      <c r="A58" s="8" t="s">
        <v>259</v>
      </c>
      <c r="B58" s="8" t="str">
        <f t="shared" si="0"/>
        <v>NoRe_UPAsrl_Nry</v>
      </c>
      <c r="E58" s="9"/>
      <c r="F58" s="9" t="s">
        <v>205</v>
      </c>
      <c r="G58" s="10">
        <v>0</v>
      </c>
    </row>
    <row r="59" spans="1:7" x14ac:dyDescent="0.25">
      <c r="A59" s="8" t="s">
        <v>265</v>
      </c>
      <c r="B59" s="8" t="str">
        <f t="shared" si="0"/>
        <v>NoRe_UPATotD_Nry</v>
      </c>
      <c r="E59" s="9"/>
      <c r="F59" s="28" t="s">
        <v>206</v>
      </c>
      <c r="G59" s="10">
        <v>87469</v>
      </c>
    </row>
    <row r="60" spans="1:7" x14ac:dyDescent="0.25">
      <c r="A60" s="8"/>
      <c r="B60" s="8"/>
      <c r="E60" s="9"/>
      <c r="F60" s="9"/>
      <c r="G60" s="12"/>
    </row>
    <row r="61" spans="1:7" x14ac:dyDescent="0.25">
      <c r="A61" s="8"/>
      <c r="B61" s="8"/>
      <c r="E61" s="9"/>
      <c r="F61" s="28" t="s">
        <v>674</v>
      </c>
      <c r="G61" s="12"/>
    </row>
    <row r="62" spans="1:7" x14ac:dyDescent="0.25">
      <c r="A62" s="8" t="s">
        <v>261</v>
      </c>
      <c r="B62" s="8" t="str">
        <f t="shared" si="0"/>
        <v>NoRe_UPAl_Nry</v>
      </c>
      <c r="E62" s="9"/>
      <c r="F62" s="9" t="s">
        <v>207</v>
      </c>
      <c r="G62" s="10">
        <v>1868839</v>
      </c>
    </row>
    <row r="63" spans="1:7" x14ac:dyDescent="0.25">
      <c r="A63" s="8" t="s">
        <v>262</v>
      </c>
      <c r="B63" s="8" t="str">
        <f t="shared" si="0"/>
        <v>NoRe_UPAp_Nry</v>
      </c>
      <c r="E63" s="9"/>
      <c r="F63" s="9" t="s">
        <v>208</v>
      </c>
      <c r="G63" s="10">
        <v>217788</v>
      </c>
    </row>
    <row r="64" spans="1:7" x14ac:dyDescent="0.25">
      <c r="A64" s="8" t="s">
        <v>263</v>
      </c>
      <c r="B64" s="8" t="str">
        <f t="shared" si="0"/>
        <v>NoRe_UPAuss_Nry</v>
      </c>
      <c r="E64" s="9"/>
      <c r="F64" s="9" t="s">
        <v>209</v>
      </c>
      <c r="G64" s="10">
        <v>343698</v>
      </c>
    </row>
    <row r="65" spans="1:7" x14ac:dyDescent="0.25">
      <c r="A65" s="8" t="s">
        <v>260</v>
      </c>
      <c r="B65" s="8" t="str">
        <f t="shared" si="0"/>
        <v>NoRe_UPATot_Nry</v>
      </c>
      <c r="E65" s="9"/>
      <c r="F65" s="9" t="s">
        <v>206</v>
      </c>
      <c r="G65" s="10">
        <v>2430325</v>
      </c>
    </row>
    <row r="66" spans="1:7" x14ac:dyDescent="0.25">
      <c r="A66" s="8" t="s">
        <v>264</v>
      </c>
      <c r="B66" s="8" t="str">
        <f t="shared" si="0"/>
        <v>NoRe_UPAX_Nry</v>
      </c>
      <c r="E66" s="9"/>
      <c r="F66" s="9" t="s">
        <v>210</v>
      </c>
      <c r="G66" s="10">
        <v>2855507</v>
      </c>
    </row>
    <row r="67" spans="1:7" x14ac:dyDescent="0.25">
      <c r="A67" s="8" t="s">
        <v>266</v>
      </c>
      <c r="B67" s="8" t="str">
        <f t="shared" si="0"/>
        <v>NoRe_UPATotpa_Nry</v>
      </c>
      <c r="E67" s="9"/>
      <c r="F67" s="28" t="s">
        <v>211</v>
      </c>
      <c r="G67" s="10">
        <v>5373301</v>
      </c>
    </row>
    <row r="68" spans="1:7" x14ac:dyDescent="0.25">
      <c r="A68" s="8"/>
      <c r="B68" s="8"/>
      <c r="E68" s="9"/>
      <c r="F68" s="9"/>
      <c r="G68" s="12"/>
    </row>
    <row r="69" spans="1:7" x14ac:dyDescent="0.25">
      <c r="A69" s="8"/>
      <c r="B69" s="8"/>
      <c r="E69" s="28" t="s">
        <v>11</v>
      </c>
      <c r="F69" s="28" t="s">
        <v>27</v>
      </c>
      <c r="G69" s="12"/>
    </row>
    <row r="70" spans="1:7" x14ac:dyDescent="0.25">
      <c r="A70" s="8" t="s">
        <v>267</v>
      </c>
      <c r="B70" s="8" t="str">
        <f t="shared" si="0"/>
        <v>NoRe_RKVa_Nry</v>
      </c>
      <c r="E70" s="9"/>
      <c r="F70" s="9" t="s">
        <v>213</v>
      </c>
      <c r="G70" s="10">
        <v>-9270</v>
      </c>
    </row>
    <row r="71" spans="1:7" x14ac:dyDescent="0.25">
      <c r="A71" s="8" t="s">
        <v>268</v>
      </c>
      <c r="B71" s="8" t="str">
        <f t="shared" ref="B71:B79" si="1">"NoRe_"&amp;A71&amp;"_Nry"</f>
        <v>NoRe_RKVt_Nry</v>
      </c>
      <c r="E71" s="9"/>
      <c r="F71" s="9" t="s">
        <v>212</v>
      </c>
      <c r="G71" s="10">
        <v>3942190</v>
      </c>
    </row>
    <row r="72" spans="1:7" x14ac:dyDescent="0.25">
      <c r="A72" s="8" t="s">
        <v>269</v>
      </c>
      <c r="B72" s="8" t="str">
        <f t="shared" si="1"/>
        <v>NoRe_RKVTot_Nry</v>
      </c>
      <c r="E72" s="9"/>
      <c r="F72" s="28" t="s">
        <v>214</v>
      </c>
      <c r="G72" s="10">
        <v>3932920</v>
      </c>
    </row>
    <row r="73" spans="1:7" x14ac:dyDescent="0.25">
      <c r="A73" s="8"/>
      <c r="B73" s="8"/>
      <c r="E73" s="9"/>
      <c r="F73" s="9"/>
      <c r="G73" s="12"/>
    </row>
    <row r="74" spans="1:7" x14ac:dyDescent="0.25">
      <c r="A74" s="8"/>
      <c r="B74" s="8"/>
      <c r="E74" s="28" t="s">
        <v>13</v>
      </c>
      <c r="F74" s="28" t="s">
        <v>30</v>
      </c>
      <c r="G74" s="12"/>
    </row>
    <row r="75" spans="1:7" x14ac:dyDescent="0.25">
      <c r="A75" s="8" t="s">
        <v>270</v>
      </c>
      <c r="B75" s="8" t="str">
        <f t="shared" si="1"/>
        <v>NoRe_SKb_Nry</v>
      </c>
      <c r="E75" s="9"/>
      <c r="F75" s="9" t="s">
        <v>215</v>
      </c>
      <c r="G75" s="10">
        <v>3084834</v>
      </c>
    </row>
    <row r="76" spans="1:7" x14ac:dyDescent="0.25">
      <c r="A76" s="8" t="s">
        <v>271</v>
      </c>
      <c r="B76" s="8" t="str">
        <f t="shared" si="1"/>
        <v>NoRe_SKu_Nry</v>
      </c>
      <c r="E76" s="9"/>
      <c r="F76" s="9" t="s">
        <v>216</v>
      </c>
      <c r="G76" s="10">
        <v>-56162</v>
      </c>
    </row>
    <row r="77" spans="1:7" x14ac:dyDescent="0.25">
      <c r="A77" s="8" t="s">
        <v>272</v>
      </c>
      <c r="B77" s="8" t="str">
        <f t="shared" si="1"/>
        <v>NoRe_SKe_Nry</v>
      </c>
      <c r="E77" s="9"/>
      <c r="F77" s="9" t="s">
        <v>217</v>
      </c>
      <c r="G77" s="10">
        <v>-48542</v>
      </c>
    </row>
    <row r="78" spans="1:7" x14ac:dyDescent="0.25">
      <c r="A78" s="8" t="s">
        <v>273</v>
      </c>
      <c r="B78" s="8" t="str">
        <f t="shared" si="1"/>
        <v>NoRe_SKn_Nry</v>
      </c>
      <c r="E78" s="9"/>
      <c r="F78" s="9" t="s">
        <v>218</v>
      </c>
      <c r="G78" s="10">
        <v>0</v>
      </c>
    </row>
    <row r="79" spans="1:7" x14ac:dyDescent="0.25">
      <c r="A79" s="8" t="s">
        <v>710</v>
      </c>
      <c r="B79" s="8" t="str">
        <f t="shared" si="1"/>
        <v>NoRe_SKTot_Nry</v>
      </c>
      <c r="E79" s="9"/>
      <c r="F79" s="28" t="s">
        <v>219</v>
      </c>
      <c r="G79" s="10">
        <v>2980130</v>
      </c>
    </row>
    <row r="80" spans="1:7" x14ac:dyDescent="0.25"/>
    <row r="81" spans="1:9" ht="39" customHeight="1" x14ac:dyDescent="0.25">
      <c r="E81" s="9"/>
      <c r="F81" s="84" t="s">
        <v>962</v>
      </c>
      <c r="G81" s="85"/>
      <c r="H81" s="85"/>
      <c r="I81" s="86"/>
    </row>
    <row r="82" spans="1:9" ht="51" x14ac:dyDescent="0.25">
      <c r="A82" s="1" t="s">
        <v>968</v>
      </c>
      <c r="B82" s="1" t="s">
        <v>969</v>
      </c>
      <c r="C82" s="1" t="s">
        <v>954</v>
      </c>
      <c r="D82" s="1" t="s">
        <v>958</v>
      </c>
      <c r="E82" s="60"/>
      <c r="F82" s="63"/>
      <c r="G82" s="64" t="s">
        <v>952</v>
      </c>
      <c r="H82" s="64" t="s">
        <v>953</v>
      </c>
      <c r="I82" s="64" t="s">
        <v>606</v>
      </c>
    </row>
    <row r="83" spans="1:9" x14ac:dyDescent="0.25">
      <c r="A83" s="66" t="s">
        <v>963</v>
      </c>
      <c r="B83" s="8" t="str">
        <f>"NoRd_"&amp;$A83&amp;"_"&amp;B$82</f>
        <v>NoRd_Di_ly</v>
      </c>
      <c r="C83" s="8" t="str">
        <f>"NoRd_"&amp;$A83&amp;"_"&amp;C$82</f>
        <v>NoRd_Di_SY</v>
      </c>
      <c r="D83" s="8" t="str">
        <f>"NoRd_"&amp;$A83&amp;"_"&amp;D$82</f>
        <v>NoRd_Di_Rev</v>
      </c>
      <c r="E83" s="60" t="s">
        <v>0</v>
      </c>
      <c r="F83" s="60" t="s">
        <v>203</v>
      </c>
      <c r="G83" s="10">
        <v>21446</v>
      </c>
      <c r="H83" s="10">
        <v>5638</v>
      </c>
      <c r="I83" s="60"/>
    </row>
    <row r="84" spans="1:9" x14ac:dyDescent="0.25">
      <c r="A84" s="66" t="s">
        <v>964</v>
      </c>
      <c r="B84" s="8" t="str">
        <f t="shared" ref="B84:D89" si="2">"NoRd_"&amp;$A84&amp;"_"&amp;B$82</f>
        <v>NoRd_Be_ly</v>
      </c>
      <c r="C84" s="8" t="str">
        <f t="shared" si="2"/>
        <v>NoRd_Be_SY</v>
      </c>
      <c r="D84" s="8" t="str">
        <f t="shared" si="2"/>
        <v>NoRd_Be_Rev</v>
      </c>
      <c r="E84" s="60" t="s">
        <v>1</v>
      </c>
      <c r="F84" s="60" t="s">
        <v>204</v>
      </c>
      <c r="G84" s="10">
        <v>135005</v>
      </c>
      <c r="H84" s="10">
        <v>18902</v>
      </c>
      <c r="I84" s="60"/>
    </row>
    <row r="85" spans="1:9" x14ac:dyDescent="0.25">
      <c r="A85" s="66" t="s">
        <v>965</v>
      </c>
      <c r="B85" s="8" t="str">
        <f t="shared" si="2"/>
        <v>NoRd_Re_ly</v>
      </c>
      <c r="C85" s="8" t="str">
        <f t="shared" si="2"/>
        <v>NoRd_Re_SY</v>
      </c>
      <c r="D85" s="8" t="str">
        <f t="shared" si="2"/>
        <v>NoRd_Re_Rev</v>
      </c>
      <c r="E85" s="60" t="s">
        <v>2</v>
      </c>
      <c r="F85" s="60" t="s">
        <v>955</v>
      </c>
      <c r="G85" s="10">
        <v>23211</v>
      </c>
      <c r="H85" s="60"/>
      <c r="I85" s="60"/>
    </row>
    <row r="86" spans="1:9" x14ac:dyDescent="0.25">
      <c r="A86" s="66"/>
      <c r="B86" s="8" t="str">
        <f t="shared" si="2"/>
        <v>NoRd__ly</v>
      </c>
      <c r="C86" s="8" t="str">
        <f t="shared" si="2"/>
        <v>NoRd__SY</v>
      </c>
      <c r="D86" s="8" t="str">
        <f t="shared" si="2"/>
        <v>NoRd__Rev</v>
      </c>
      <c r="E86" s="60"/>
      <c r="F86" s="60"/>
      <c r="G86" s="60"/>
      <c r="H86" s="60"/>
      <c r="I86" s="60"/>
    </row>
    <row r="87" spans="1:9" x14ac:dyDescent="0.25">
      <c r="A87" s="66"/>
      <c r="B87" s="8" t="str">
        <f t="shared" si="2"/>
        <v>NoRd__ly</v>
      </c>
      <c r="C87" s="8" t="str">
        <f t="shared" si="2"/>
        <v>NoRd__SY</v>
      </c>
      <c r="D87" s="8" t="str">
        <f t="shared" si="2"/>
        <v>NoRd__Rev</v>
      </c>
      <c r="E87" s="60"/>
      <c r="F87" s="59" t="s">
        <v>956</v>
      </c>
      <c r="G87" s="60"/>
      <c r="H87" s="60"/>
      <c r="I87" s="60"/>
    </row>
    <row r="88" spans="1:9" ht="25.5" x14ac:dyDescent="0.25">
      <c r="A88" s="66" t="s">
        <v>966</v>
      </c>
      <c r="B88" s="8" t="str">
        <f t="shared" si="2"/>
        <v>NoRd_ReTot_ly</v>
      </c>
      <c r="C88" s="8" t="str">
        <f t="shared" si="2"/>
        <v>NoRd_ReTot_SY</v>
      </c>
      <c r="D88" s="8" t="str">
        <f t="shared" si="2"/>
        <v>NoRd_ReTot_Rev</v>
      </c>
      <c r="E88" s="60" t="s">
        <v>3</v>
      </c>
      <c r="F88" s="65" t="s">
        <v>957</v>
      </c>
      <c r="G88" s="60"/>
      <c r="H88" s="60"/>
      <c r="I88" s="10">
        <v>19844</v>
      </c>
    </row>
    <row r="89" spans="1:9" x14ac:dyDescent="0.25">
      <c r="A89" s="66" t="s">
        <v>967</v>
      </c>
      <c r="B89" s="8" t="str">
        <f t="shared" si="2"/>
        <v>NoRd_ReX_ly</v>
      </c>
      <c r="C89" s="8" t="str">
        <f t="shared" si="2"/>
        <v>NoRd_ReX_SY</v>
      </c>
      <c r="D89" s="8" t="str">
        <f t="shared" si="2"/>
        <v>NoRd_ReX_Rev</v>
      </c>
      <c r="E89" s="60" t="s">
        <v>4</v>
      </c>
      <c r="F89" s="60" t="s">
        <v>959</v>
      </c>
      <c r="G89" s="60"/>
      <c r="H89" s="60"/>
      <c r="I89" s="10">
        <v>12295</v>
      </c>
    </row>
    <row r="90" spans="1:9" x14ac:dyDescent="0.25"/>
    <row r="91" spans="1:9" x14ac:dyDescent="0.25"/>
  </sheetData>
  <sheetProtection password="BF77" sheet="1" objects="1" scenarios="1"/>
  <mergeCells count="2">
    <mergeCell ref="E3:F3"/>
    <mergeCell ref="F81:I81"/>
  </mergeCells>
  <hyperlinks>
    <hyperlink ref="E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>
    <oddHeader>&amp;C&amp;G</oddHeader>
  </headerFooter>
  <rowBreaks count="1" manualBreakCount="1">
    <brk id="79" min="4" max="8" man="1"/>
  </row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58"/>
  <sheetViews>
    <sheetView showGridLines="0" topLeftCell="C1" zoomScaleNormal="100" workbookViewId="0">
      <selection activeCell="C1" sqref="C1"/>
    </sheetView>
  </sheetViews>
  <sheetFormatPr defaultColWidth="0" defaultRowHeight="15" zeroHeight="1" x14ac:dyDescent="0.25"/>
  <cols>
    <col min="1" max="1" width="10.5703125" style="1" hidden="1" customWidth="1"/>
    <col min="2" max="2" width="8.28515625" style="1" hidden="1" customWidth="1"/>
    <col min="3" max="3" width="4.7109375" style="1" customWidth="1"/>
    <col min="4" max="4" width="7" style="1" customWidth="1"/>
    <col min="5" max="5" width="88.5703125" style="1" customWidth="1"/>
    <col min="6" max="6" width="15.7109375" style="1" customWidth="1"/>
    <col min="7" max="7" width="9.140625" style="1" customWidth="1"/>
    <col min="8" max="16384" width="9.140625" style="1" hidden="1"/>
  </cols>
  <sheetData>
    <row r="1" spans="1:6" x14ac:dyDescent="0.25">
      <c r="C1" s="2" t="s">
        <v>739</v>
      </c>
    </row>
    <row r="2" spans="1:6" x14ac:dyDescent="0.25">
      <c r="C2" s="3"/>
    </row>
    <row r="3" spans="1:6" ht="35.25" customHeight="1" x14ac:dyDescent="0.25">
      <c r="A3" s="1" t="s">
        <v>883</v>
      </c>
      <c r="C3" s="87" t="s">
        <v>881</v>
      </c>
      <c r="D3" s="88"/>
      <c r="E3" s="89"/>
      <c r="F3" s="18"/>
    </row>
    <row r="4" spans="1:6" ht="30" customHeight="1" x14ac:dyDescent="0.25">
      <c r="C4" s="9"/>
      <c r="D4" s="9"/>
      <c r="E4" s="9"/>
      <c r="F4" s="7" t="s">
        <v>606</v>
      </c>
    </row>
    <row r="5" spans="1:6" x14ac:dyDescent="0.25">
      <c r="C5" s="11" t="s">
        <v>2</v>
      </c>
      <c r="D5" s="11"/>
      <c r="E5" s="11" t="s">
        <v>47</v>
      </c>
      <c r="F5" s="9"/>
    </row>
    <row r="6" spans="1:6" x14ac:dyDescent="0.25">
      <c r="A6" s="1" t="s">
        <v>301</v>
      </c>
      <c r="B6" s="1" t="str">
        <f>$A$3&amp;"_NB_"&amp;A6</f>
        <v>Nobt_NB_TOC</v>
      </c>
      <c r="C6" s="11"/>
      <c r="D6" s="11"/>
      <c r="E6" s="9" t="s">
        <v>274</v>
      </c>
      <c r="F6" s="10">
        <v>29050513</v>
      </c>
    </row>
    <row r="7" spans="1:6" x14ac:dyDescent="0.25">
      <c r="A7" s="1" t="s">
        <v>302</v>
      </c>
      <c r="B7" s="1" t="str">
        <f t="shared" ref="B7:B47" si="0">$A$3&amp;"_NB_"&amp;A7</f>
        <v>Nobt_NB_TK</v>
      </c>
      <c r="C7" s="11"/>
      <c r="D7" s="11"/>
      <c r="E7" s="9" t="s">
        <v>275</v>
      </c>
      <c r="F7" s="10">
        <v>815328183.21582997</v>
      </c>
    </row>
    <row r="8" spans="1:6" x14ac:dyDescent="0.25">
      <c r="A8" s="1" t="s">
        <v>303</v>
      </c>
      <c r="B8" s="1" t="str">
        <f t="shared" si="0"/>
        <v>Nobt_NB_TKCTot</v>
      </c>
      <c r="C8" s="11"/>
      <c r="D8" s="11"/>
      <c r="E8" s="11" t="s">
        <v>276</v>
      </c>
      <c r="F8" s="10">
        <v>844378696.21582997</v>
      </c>
    </row>
    <row r="9" spans="1:6" x14ac:dyDescent="0.25">
      <c r="B9" s="1" t="str">
        <f t="shared" si="0"/>
        <v>Nobt_NB_</v>
      </c>
      <c r="C9" s="11"/>
      <c r="D9" s="11"/>
      <c r="E9" s="9"/>
      <c r="F9" s="12"/>
    </row>
    <row r="10" spans="1:6" x14ac:dyDescent="0.25">
      <c r="B10" s="1" t="str">
        <f t="shared" si="0"/>
        <v>Nobt_NB_</v>
      </c>
      <c r="C10" s="11"/>
      <c r="D10" s="11"/>
      <c r="E10" s="11" t="s">
        <v>277</v>
      </c>
      <c r="F10" s="12"/>
    </row>
    <row r="11" spans="1:6" x14ac:dyDescent="0.25">
      <c r="A11" s="1" t="s">
        <v>304</v>
      </c>
      <c r="B11" s="1" t="str">
        <f t="shared" si="0"/>
        <v>Nobt_NB_UdRNV</v>
      </c>
      <c r="C11" s="11"/>
      <c r="D11" s="11"/>
      <c r="E11" s="9" t="s">
        <v>278</v>
      </c>
      <c r="F11" s="10">
        <v>2823947706</v>
      </c>
    </row>
    <row r="12" spans="1:6" x14ac:dyDescent="0.25">
      <c r="A12" s="1" t="s">
        <v>305</v>
      </c>
      <c r="B12" s="1" t="str">
        <f t="shared" si="0"/>
        <v>Nobt_NB_UdReR</v>
      </c>
      <c r="C12" s="11"/>
      <c r="D12" s="11"/>
      <c r="E12" s="9" t="s">
        <v>279</v>
      </c>
      <c r="F12" s="10">
        <v>67578967</v>
      </c>
    </row>
    <row r="13" spans="1:6" x14ac:dyDescent="0.25">
      <c r="A13" s="1" t="s">
        <v>306</v>
      </c>
      <c r="B13" s="1" t="str">
        <f t="shared" si="0"/>
        <v>Nobt_NB_UdReKr</v>
      </c>
      <c r="C13" s="11"/>
      <c r="D13" s="11"/>
      <c r="E13" s="9" t="s">
        <v>280</v>
      </c>
      <c r="F13" s="10">
        <v>-9877754</v>
      </c>
    </row>
    <row r="14" spans="1:6" x14ac:dyDescent="0.25">
      <c r="A14" s="1" t="s">
        <v>307</v>
      </c>
      <c r="B14" s="1" t="str">
        <f t="shared" si="0"/>
        <v>Nobt_NB_UdRD</v>
      </c>
      <c r="C14" s="11"/>
      <c r="D14" s="11"/>
      <c r="E14" s="9" t="s">
        <v>281</v>
      </c>
      <c r="F14" s="10">
        <v>2881648919</v>
      </c>
    </row>
    <row r="15" spans="1:6" x14ac:dyDescent="0.25">
      <c r="A15" s="1" t="s">
        <v>308</v>
      </c>
      <c r="B15" s="1" t="str">
        <f t="shared" si="0"/>
        <v>Nobt_NB_UdReU</v>
      </c>
      <c r="C15" s="11"/>
      <c r="D15" s="11"/>
      <c r="E15" s="9" t="s">
        <v>282</v>
      </c>
      <c r="F15" s="10">
        <v>799287</v>
      </c>
    </row>
    <row r="16" spans="1:6" x14ac:dyDescent="0.25">
      <c r="A16" s="1" t="s">
        <v>309</v>
      </c>
      <c r="B16" s="1" t="str">
        <f t="shared" si="0"/>
        <v>Nobt_NB_UdXU</v>
      </c>
      <c r="C16" s="11"/>
      <c r="D16" s="11"/>
      <c r="E16" s="9" t="s">
        <v>283</v>
      </c>
      <c r="F16" s="10">
        <v>1134045</v>
      </c>
    </row>
    <row r="17" spans="1:6" x14ac:dyDescent="0.25">
      <c r="A17" s="1" t="s">
        <v>310</v>
      </c>
      <c r="B17" s="1" t="str">
        <f t="shared" si="0"/>
        <v>Nobt_NB_UdTot</v>
      </c>
      <c r="C17" s="11"/>
      <c r="D17" s="11"/>
      <c r="E17" s="11" t="s">
        <v>284</v>
      </c>
      <c r="F17" s="10">
        <v>2883582251</v>
      </c>
    </row>
    <row r="18" spans="1:6" x14ac:dyDescent="0.25">
      <c r="B18" s="1" t="str">
        <f t="shared" si="0"/>
        <v>Nobt_NB_</v>
      </c>
      <c r="C18" s="11"/>
      <c r="D18" s="11"/>
      <c r="E18" s="11"/>
      <c r="F18" s="11"/>
    </row>
    <row r="19" spans="1:6" x14ac:dyDescent="0.25">
      <c r="B19" s="1" t="str">
        <f t="shared" si="0"/>
        <v>Nobt_NB_</v>
      </c>
      <c r="C19" s="11"/>
      <c r="D19" s="11"/>
      <c r="E19" s="11" t="s">
        <v>282</v>
      </c>
      <c r="F19" s="12"/>
    </row>
    <row r="20" spans="1:6" x14ac:dyDescent="0.25">
      <c r="A20" s="1" t="s">
        <v>311</v>
      </c>
      <c r="B20" s="1" t="str">
        <f t="shared" si="0"/>
        <v>Nobt_NB_RURN</v>
      </c>
      <c r="C20" s="11"/>
      <c r="D20" s="11"/>
      <c r="E20" s="9" t="s">
        <v>285</v>
      </c>
      <c r="F20" s="10">
        <v>724359</v>
      </c>
    </row>
    <row r="21" spans="1:6" x14ac:dyDescent="0.25">
      <c r="A21" s="1" t="s">
        <v>312</v>
      </c>
      <c r="B21" s="1" t="str">
        <f t="shared" si="0"/>
        <v>Nobt_NB_RUUN</v>
      </c>
      <c r="C21" s="11"/>
      <c r="D21" s="11"/>
      <c r="E21" s="9" t="s">
        <v>286</v>
      </c>
      <c r="F21" s="10">
        <v>163348</v>
      </c>
    </row>
    <row r="22" spans="1:6" x14ac:dyDescent="0.25">
      <c r="A22" s="1" t="s">
        <v>313</v>
      </c>
      <c r="B22" s="1" t="str">
        <f t="shared" si="0"/>
        <v>Nobt_NB_RUNRU</v>
      </c>
      <c r="C22" s="11"/>
      <c r="D22" s="11"/>
      <c r="E22" s="9" t="s">
        <v>287</v>
      </c>
      <c r="F22" s="10">
        <v>-208609</v>
      </c>
    </row>
    <row r="23" spans="1:6" x14ac:dyDescent="0.25">
      <c r="A23" s="1" t="s">
        <v>236</v>
      </c>
      <c r="B23" s="1" t="str">
        <f t="shared" si="0"/>
        <v>Nobt_NB_RUTot</v>
      </c>
      <c r="C23" s="11"/>
      <c r="D23" s="11"/>
      <c r="E23" s="11" t="s">
        <v>288</v>
      </c>
      <c r="F23" s="10">
        <v>679098</v>
      </c>
    </row>
    <row r="24" spans="1:6" x14ac:dyDescent="0.25">
      <c r="B24" s="1" t="str">
        <f t="shared" si="0"/>
        <v>Nobt_NB_</v>
      </c>
      <c r="C24" s="11"/>
      <c r="D24" s="11"/>
      <c r="E24" s="9"/>
      <c r="F24" s="12"/>
    </row>
    <row r="25" spans="1:6" x14ac:dyDescent="0.25">
      <c r="B25" s="1" t="str">
        <f t="shared" si="0"/>
        <v>Nobt_NB_</v>
      </c>
      <c r="C25" s="11"/>
      <c r="D25" s="11"/>
      <c r="E25" s="11" t="s">
        <v>185</v>
      </c>
      <c r="F25" s="12"/>
    </row>
    <row r="26" spans="1:6" x14ac:dyDescent="0.25">
      <c r="A26" s="1" t="s">
        <v>106</v>
      </c>
      <c r="B26" s="1" t="str">
        <f t="shared" si="0"/>
        <v>Nobt_NB_ObD</v>
      </c>
      <c r="C26" s="11"/>
      <c r="D26" s="9" t="s">
        <v>0</v>
      </c>
      <c r="E26" s="9" t="s">
        <v>50</v>
      </c>
      <c r="F26" s="10">
        <v>135221382</v>
      </c>
    </row>
    <row r="27" spans="1:6" x14ac:dyDescent="0.25">
      <c r="A27" s="1" t="s">
        <v>314</v>
      </c>
      <c r="B27" s="1" t="str">
        <f t="shared" si="0"/>
        <v>Nobt_NB_ObAK</v>
      </c>
      <c r="C27" s="11"/>
      <c r="D27" s="9" t="s">
        <v>1</v>
      </c>
      <c r="E27" s="9" t="s">
        <v>51</v>
      </c>
      <c r="F27" s="10">
        <v>31781396</v>
      </c>
    </row>
    <row r="28" spans="1:6" ht="25.5" x14ac:dyDescent="0.25">
      <c r="A28" s="1" t="s">
        <v>315</v>
      </c>
      <c r="B28" s="1" t="str">
        <f t="shared" si="0"/>
        <v>Nobt_NB_ObKD</v>
      </c>
      <c r="C28" s="11"/>
      <c r="D28" s="9" t="s">
        <v>2</v>
      </c>
      <c r="E28" s="13" t="s">
        <v>725</v>
      </c>
      <c r="F28" s="10">
        <v>0</v>
      </c>
    </row>
    <row r="29" spans="1:6" x14ac:dyDescent="0.25">
      <c r="A29" s="1" t="s">
        <v>316</v>
      </c>
      <c r="B29" s="1" t="str">
        <f t="shared" si="0"/>
        <v>Nobt_NB_ObTot</v>
      </c>
      <c r="C29" s="11" t="s">
        <v>5</v>
      </c>
      <c r="D29" s="11"/>
      <c r="E29" s="11" t="s">
        <v>706</v>
      </c>
      <c r="F29" s="10">
        <v>167002778</v>
      </c>
    </row>
    <row r="30" spans="1:6" x14ac:dyDescent="0.25">
      <c r="B30" s="1" t="str">
        <f t="shared" si="0"/>
        <v>Nobt_NB_</v>
      </c>
      <c r="C30" s="11"/>
      <c r="D30" s="11"/>
      <c r="E30" s="9"/>
      <c r="F30" s="12"/>
    </row>
    <row r="31" spans="1:6" x14ac:dyDescent="0.25">
      <c r="B31" s="1" t="str">
        <f t="shared" si="0"/>
        <v>Nobt_NB_</v>
      </c>
      <c r="C31" s="11" t="s">
        <v>5</v>
      </c>
      <c r="D31" s="11"/>
      <c r="E31" s="11" t="s">
        <v>707</v>
      </c>
      <c r="F31" s="12"/>
    </row>
    <row r="32" spans="1:6" x14ac:dyDescent="0.25">
      <c r="A32" s="1" t="s">
        <v>317</v>
      </c>
      <c r="B32" s="1" t="str">
        <f t="shared" si="0"/>
        <v>Nobt_NB_ODERe</v>
      </c>
      <c r="C32" s="11"/>
      <c r="D32" s="11"/>
      <c r="E32" s="9" t="s">
        <v>295</v>
      </c>
      <c r="F32" s="10">
        <v>152012161</v>
      </c>
    </row>
    <row r="33" spans="1:6" x14ac:dyDescent="0.25">
      <c r="A33" s="1" t="s">
        <v>318</v>
      </c>
      <c r="B33" s="1" t="str">
        <f t="shared" si="0"/>
        <v>Nobt_NB_ODXRe</v>
      </c>
      <c r="C33" s="11"/>
      <c r="D33" s="11"/>
      <c r="E33" s="9" t="s">
        <v>296</v>
      </c>
      <c r="F33" s="10">
        <v>119822279</v>
      </c>
    </row>
    <row r="34" spans="1:6" x14ac:dyDescent="0.25">
      <c r="A34" s="1" t="s">
        <v>319</v>
      </c>
      <c r="B34" s="1" t="str">
        <f t="shared" si="0"/>
        <v>Nobt_NB_ODSt</v>
      </c>
      <c r="C34" s="11"/>
      <c r="D34" s="11"/>
      <c r="E34" s="9" t="s">
        <v>297</v>
      </c>
      <c r="F34" s="10">
        <v>11964681</v>
      </c>
    </row>
    <row r="35" spans="1:6" x14ac:dyDescent="0.25">
      <c r="A35" s="1" t="s">
        <v>320</v>
      </c>
      <c r="B35" s="1" t="str">
        <f t="shared" si="0"/>
        <v>Nobt_NB_ODX</v>
      </c>
      <c r="C35" s="11"/>
      <c r="D35" s="11"/>
      <c r="E35" s="9" t="s">
        <v>298</v>
      </c>
      <c r="F35" s="10">
        <v>3434422</v>
      </c>
    </row>
    <row r="36" spans="1:6" x14ac:dyDescent="0.25">
      <c r="A36" s="1" t="s">
        <v>321</v>
      </c>
      <c r="B36" s="1" t="str">
        <f t="shared" si="0"/>
        <v>Nobt_NB_ODTot</v>
      </c>
      <c r="C36" s="11"/>
      <c r="D36" s="11"/>
      <c r="E36" s="11" t="s">
        <v>299</v>
      </c>
      <c r="F36" s="10">
        <v>287233543</v>
      </c>
    </row>
    <row r="37" spans="1:6" x14ac:dyDescent="0.25">
      <c r="A37" s="1" t="s">
        <v>322</v>
      </c>
      <c r="B37" s="1" t="str">
        <f t="shared" si="0"/>
        <v>Nobt_NB_ODEReM</v>
      </c>
      <c r="C37" s="11"/>
      <c r="D37" s="11"/>
      <c r="E37" s="9" t="s">
        <v>300</v>
      </c>
      <c r="F37" s="10">
        <v>-152012161</v>
      </c>
    </row>
    <row r="38" spans="1:6" x14ac:dyDescent="0.25">
      <c r="A38" s="1" t="s">
        <v>323</v>
      </c>
      <c r="B38" s="1" t="str">
        <f t="shared" si="0"/>
        <v>Nobt_NB_ODTotM</v>
      </c>
      <c r="C38" s="11"/>
      <c r="D38" s="11"/>
      <c r="E38" s="11" t="s">
        <v>299</v>
      </c>
      <c r="F38" s="10">
        <v>135221382</v>
      </c>
    </row>
    <row r="39" spans="1:6" x14ac:dyDescent="0.25">
      <c r="B39" s="1" t="str">
        <f t="shared" si="0"/>
        <v>Nobt_NB_</v>
      </c>
      <c r="C39" s="11"/>
      <c r="D39" s="11"/>
      <c r="E39" s="9"/>
      <c r="F39" s="12"/>
    </row>
    <row r="40" spans="1:6" x14ac:dyDescent="0.25">
      <c r="B40" s="1" t="str">
        <f t="shared" si="0"/>
        <v>Nobt_NB_</v>
      </c>
      <c r="C40" s="11" t="s">
        <v>7</v>
      </c>
      <c r="D40" s="11"/>
      <c r="E40" s="11" t="s">
        <v>52</v>
      </c>
      <c r="F40" s="12"/>
    </row>
    <row r="41" spans="1:6" x14ac:dyDescent="0.25">
      <c r="A41" s="1" t="s">
        <v>324</v>
      </c>
      <c r="B41" s="1" t="str">
        <f t="shared" si="0"/>
        <v>Nobt_NB_AkOMX</v>
      </c>
      <c r="C41" s="11"/>
      <c r="D41" s="11"/>
      <c r="E41" s="9" t="s">
        <v>289</v>
      </c>
      <c r="F41" s="10">
        <v>2541818</v>
      </c>
    </row>
    <row r="42" spans="1:6" x14ac:dyDescent="0.25">
      <c r="A42" s="1" t="s">
        <v>325</v>
      </c>
      <c r="B42" s="1" t="str">
        <f t="shared" si="0"/>
        <v>Nobt_NB_AkXB</v>
      </c>
      <c r="C42" s="11"/>
      <c r="D42" s="11"/>
      <c r="E42" s="9" t="s">
        <v>290</v>
      </c>
      <c r="F42" s="10">
        <v>311139</v>
      </c>
    </row>
    <row r="43" spans="1:6" x14ac:dyDescent="0.25">
      <c r="A43" s="1" t="s">
        <v>326</v>
      </c>
      <c r="B43" s="1" t="str">
        <f t="shared" si="0"/>
        <v>Nobt_NB_AkUD</v>
      </c>
      <c r="C43" s="11"/>
      <c r="D43" s="11"/>
      <c r="E43" s="9" t="s">
        <v>291</v>
      </c>
      <c r="F43" s="10">
        <v>4107637</v>
      </c>
    </row>
    <row r="44" spans="1:6" x14ac:dyDescent="0.25">
      <c r="A44" s="1" t="s">
        <v>327</v>
      </c>
      <c r="B44" s="1" t="str">
        <f t="shared" si="0"/>
        <v>Nobt_NB_AkUK</v>
      </c>
      <c r="C44" s="11"/>
      <c r="D44" s="11"/>
      <c r="E44" s="9" t="s">
        <v>292</v>
      </c>
      <c r="F44" s="10">
        <v>0</v>
      </c>
    </row>
    <row r="45" spans="1:6" x14ac:dyDescent="0.25">
      <c r="A45" s="1" t="s">
        <v>328</v>
      </c>
      <c r="B45" s="1" t="str">
        <f t="shared" si="0"/>
        <v>Nobt_NB_AkX</v>
      </c>
      <c r="C45" s="11"/>
      <c r="D45" s="11"/>
      <c r="E45" s="9" t="s">
        <v>293</v>
      </c>
      <c r="F45" s="10">
        <v>0</v>
      </c>
    </row>
    <row r="46" spans="1:6" x14ac:dyDescent="0.25">
      <c r="A46" s="1" t="s">
        <v>329</v>
      </c>
      <c r="B46" s="1" t="str">
        <f t="shared" si="0"/>
        <v>Nobt_NB_AkTot</v>
      </c>
      <c r="C46" s="11"/>
      <c r="D46" s="11"/>
      <c r="E46" s="11" t="s">
        <v>294</v>
      </c>
      <c r="F46" s="10">
        <v>6960594</v>
      </c>
    </row>
    <row r="47" spans="1:6" x14ac:dyDescent="0.25">
      <c r="B47" s="1" t="str">
        <f t="shared" si="0"/>
        <v>Nobt_NB_</v>
      </c>
      <c r="C47" s="11"/>
      <c r="D47" s="11"/>
      <c r="E47" s="11"/>
      <c r="F47" s="12"/>
    </row>
    <row r="48" spans="1:6" x14ac:dyDescent="0.25">
      <c r="F48" s="16"/>
    </row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</sheetData>
  <sheetProtection password="BF77" sheet="1" objects="1" scenarios="1"/>
  <mergeCells count="1">
    <mergeCell ref="C3:E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Header>&amp;C&amp;G</oddHeader>
    <oddFooter>&amp;A</oddFooter>
  </headerFooter>
  <colBreaks count="1" manualBreakCount="1">
    <brk id="6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23</vt:i4>
      </vt:variant>
      <vt:variant>
        <vt:lpstr>Navngivne områder</vt:lpstr>
      </vt:variant>
      <vt:variant>
        <vt:i4>26</vt:i4>
      </vt:variant>
    </vt:vector>
  </HeadingPairs>
  <TitlesOfParts>
    <vt:vector size="49" baseType="lpstr">
      <vt:lpstr>Indhold</vt:lpstr>
      <vt:lpstr>Tabel 1.1</vt:lpstr>
      <vt:lpstr>Tabel 1.2</vt:lpstr>
      <vt:lpstr>Tabel 2.1</vt:lpstr>
      <vt:lpstr>Tabel 2.2</vt:lpstr>
      <vt:lpstr>Tabel 2.3</vt:lpstr>
      <vt:lpstr>Tabel 2.4</vt:lpstr>
      <vt:lpstr>Tabel 2.5</vt:lpstr>
      <vt:lpstr>Tabel 2.6</vt:lpstr>
      <vt:lpstr>Tabel 2.7</vt:lpstr>
      <vt:lpstr>Tabel 2.8</vt:lpstr>
      <vt:lpstr>Tabel 2.9</vt:lpstr>
      <vt:lpstr>Tabel 2.10</vt:lpstr>
      <vt:lpstr>Tabel 2.11</vt:lpstr>
      <vt:lpstr>Tabel 2.12</vt:lpstr>
      <vt:lpstr>Tabel 2.13</vt:lpstr>
      <vt:lpstr>Tabel 2.14</vt:lpstr>
      <vt:lpstr>Tabel 2.15</vt:lpstr>
      <vt:lpstr>Tabel 3.1</vt:lpstr>
      <vt:lpstr>Tabel 3.2</vt:lpstr>
      <vt:lpstr>Tabel 3.3</vt:lpstr>
      <vt:lpstr>Bilag 4.1</vt:lpstr>
      <vt:lpstr>Data_institut</vt:lpstr>
      <vt:lpstr>data_inst</vt:lpstr>
      <vt:lpstr>Drop_inst</vt:lpstr>
      <vt:lpstr>drop_regnr_inst</vt:lpstr>
      <vt:lpstr>regnr_inst</vt:lpstr>
      <vt:lpstr>'Bilag 4.1'!Udskriftsområde</vt:lpstr>
      <vt:lpstr>'Tabel 1.1'!Udskriftsområde</vt:lpstr>
      <vt:lpstr>'Tabel 1.2'!Udskriftsområde</vt:lpstr>
      <vt:lpstr>'Tabel 2.1'!Udskriftsområde</vt:lpstr>
      <vt:lpstr>'Tabel 2.10'!Udskriftsområde</vt:lpstr>
      <vt:lpstr>'Tabel 2.11'!Udskriftsområde</vt:lpstr>
      <vt:lpstr>'Tabel 2.12'!Udskriftsområde</vt:lpstr>
      <vt:lpstr>'Tabel 2.13'!Udskriftsområde</vt:lpstr>
      <vt:lpstr>'Tabel 2.14'!Udskriftsområde</vt:lpstr>
      <vt:lpstr>'Tabel 2.15'!Udskriftsområde</vt:lpstr>
      <vt:lpstr>'Tabel 2.2'!Udskriftsområde</vt:lpstr>
      <vt:lpstr>'Tabel 2.3'!Udskriftsområde</vt:lpstr>
      <vt:lpstr>'Tabel 2.4'!Udskriftsområde</vt:lpstr>
      <vt:lpstr>'Tabel 2.5'!Udskriftsområde</vt:lpstr>
      <vt:lpstr>'Tabel 2.6'!Udskriftsområde</vt:lpstr>
      <vt:lpstr>'Tabel 2.7'!Udskriftsområde</vt:lpstr>
      <vt:lpstr>'Tabel 2.8'!Udskriftsområde</vt:lpstr>
      <vt:lpstr>'Tabel 2.9'!Udskriftsområde</vt:lpstr>
      <vt:lpstr>'Tabel 3.1'!Udskriftsområde</vt:lpstr>
      <vt:lpstr>'Tabel 3.2'!Udskriftsområde</vt:lpstr>
      <vt:lpstr>'Tabel 3.3'!Udskriftsområde</vt:lpstr>
      <vt:lpstr>variabel_inst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Realkreditinstitutter: Statistisk Materiale</dc:title>
  <dc:creator>Finanstilsynet</dc:creator>
  <cp:lastModifiedBy>Christian Overgård (FT)</cp:lastModifiedBy>
  <cp:lastPrinted>2018-06-18T12:25:12Z</cp:lastPrinted>
  <dcterms:created xsi:type="dcterms:W3CDTF">2015-07-06T08:03:50Z</dcterms:created>
  <dcterms:modified xsi:type="dcterms:W3CDTF">2019-06-21T06:48:20Z</dcterms:modified>
</cp:coreProperties>
</file>