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F:\FORSIKRING\IMPE\Alle\Markedsudviklingsartikler\markedsudviklingsartikler\Artikel 2022\Data\Figurer og tabeller\"/>
    </mc:Choice>
  </mc:AlternateContent>
  <xr:revisionPtr revIDLastSave="0" documentId="13_ncr:1_{194DA487-376F-4314-A7D1-1E3E86B6E450}" xr6:coauthVersionLast="47" xr6:coauthVersionMax="47" xr10:uidLastSave="{00000000-0000-0000-0000-000000000000}"/>
  <bookViews>
    <workbookView xWindow="-120" yWindow="-120" windowWidth="29040" windowHeight="15840" tabRatio="936" xr2:uid="{00000000-000D-0000-FFFF-FFFF00000000}"/>
  </bookViews>
  <sheets>
    <sheet name="Read me" sheetId="30" r:id="rId1"/>
    <sheet name="Figur 1" sheetId="1" r:id="rId2"/>
    <sheet name="Tabel 1" sheetId="15" r:id="rId3"/>
    <sheet name="Tabel 2" sheetId="16" r:id="rId4"/>
    <sheet name="Tabel 3" sheetId="17" r:id="rId5"/>
    <sheet name="Tabel 4" sheetId="18" r:id="rId6"/>
    <sheet name="Figur 2" sheetId="13" r:id="rId7"/>
    <sheet name="Tabel 5" sheetId="12" r:id="rId8"/>
    <sheet name="Tabel 6" sheetId="14" r:id="rId9"/>
    <sheet name="Figur 3" sheetId="2" r:id="rId10"/>
    <sheet name="Figur 4" sheetId="19" r:id="rId11"/>
    <sheet name="Figur 5" sheetId="20" r:id="rId12"/>
    <sheet name="Appendiks 1" sheetId="21" r:id="rId13"/>
    <sheet name="Appendiks 2" sheetId="22" r:id="rId14"/>
    <sheet name="Appendiks 3" sheetId="3" r:id="rId15"/>
    <sheet name="Appendiks 4" sheetId="23" r:id="rId16"/>
    <sheet name="Appendiks 5" sheetId="24" r:id="rId17"/>
    <sheet name="Appendiks 6" sheetId="26" r:id="rId18"/>
    <sheet name="Appendiks 7" sheetId="4" r:id="rId19"/>
    <sheet name="Appendiks 8" sheetId="5" r:id="rId20"/>
    <sheet name="Appendiks 9" sheetId="6" r:id="rId21"/>
    <sheet name="Appendiks 10" sheetId="8" r:id="rId22"/>
    <sheet name="Appendiks 11" sheetId="7" r:id="rId23"/>
    <sheet name="Appendiks 12" sheetId="9" r:id="rId24"/>
    <sheet name="Appendiks 13" sheetId="10" r:id="rId25"/>
    <sheet name="Appendiks 14" sheetId="25" r:id="rId26"/>
    <sheet name="Appendiks 15" sheetId="11" r:id="rId27"/>
  </sheets>
  <definedNames>
    <definedName name="_xlnm._FilterDatabase" localSheetId="26" hidden="1">'Appendiks 15'!$A$3:$E$3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7" l="1"/>
  <c r="L8" i="7"/>
  <c r="L7" i="7"/>
  <c r="L6" i="7"/>
  <c r="K6" i="7"/>
  <c r="L5" i="7"/>
  <c r="L4" i="7"/>
  <c r="L3" i="7"/>
  <c r="I3" i="7"/>
  <c r="H3" i="7" s="1"/>
  <c r="G3" i="7" s="1"/>
  <c r="F3" i="7" s="1"/>
  <c r="E3" i="7" s="1"/>
  <c r="K3" i="7" s="1"/>
  <c r="K5" i="7" l="1"/>
  <c r="K9" i="7"/>
  <c r="K4" i="7"/>
  <c r="K8" i="7"/>
  <c r="K7" i="7"/>
  <c r="G3" i="12"/>
  <c r="H3" i="12"/>
  <c r="G4" i="12"/>
  <c r="H4" i="12"/>
  <c r="G5" i="12"/>
  <c r="H5" i="12"/>
  <c r="G6" i="12"/>
  <c r="H6" i="12"/>
  <c r="G7" i="12"/>
  <c r="H7" i="12"/>
  <c r="G8" i="12"/>
  <c r="H8" i="12"/>
</calcChain>
</file>

<file path=xl/sharedStrings.xml><?xml version="1.0" encoding="utf-8"?>
<sst xmlns="http://schemas.openxmlformats.org/spreadsheetml/2006/main" count="391" uniqueCount="215">
  <si>
    <t>Grunde og bygninger</t>
  </si>
  <si>
    <t>Kapitalandele</t>
  </si>
  <si>
    <t xml:space="preserve">Obligationer </t>
  </si>
  <si>
    <t>Andel - pct.</t>
  </si>
  <si>
    <t>Hensættelser til markedsrentekontrakter i forhold til hensættelser i alt</t>
  </si>
  <si>
    <t>Præmier til markedsrentekontrakter i forhold til præmier i alt</t>
  </si>
  <si>
    <t>Alle selskaber</t>
  </si>
  <si>
    <t>Vægtet gennemsnit</t>
  </si>
  <si>
    <t>Pct. / kr.</t>
  </si>
  <si>
    <t>25 pct. fraktil</t>
  </si>
  <si>
    <t>75 pct. fraktil</t>
  </si>
  <si>
    <t>Afkastprocent relateret til gennemsnitsrenteprodukter</t>
  </si>
  <si>
    <t>Afkastprocent relateret til markedsrenteprodukter</t>
  </si>
  <si>
    <t>Risiko på afkast relateret til markedsrenteprodukter</t>
  </si>
  <si>
    <t>Omkostningsprocent af hensættelser</t>
  </si>
  <si>
    <t>Omkostninger pr. forsikret (kr.)</t>
  </si>
  <si>
    <t>Egenkapitalforrentning efter skat</t>
  </si>
  <si>
    <t>Forrentning af overskudskapital, der tildeles afkast som egenkapital</t>
  </si>
  <si>
    <t>Solvensdækning</t>
  </si>
  <si>
    <t>Omkostningsresultat</t>
  </si>
  <si>
    <t>Risikoresultat</t>
  </si>
  <si>
    <t>Forrentning af kundemidler efter omkostninger før skat</t>
  </si>
  <si>
    <t>&gt; 30</t>
  </si>
  <si>
    <t>25 - 30</t>
  </si>
  <si>
    <t>20 - 25</t>
  </si>
  <si>
    <t>15 - 20</t>
  </si>
  <si>
    <t>10 - 15</t>
  </si>
  <si>
    <t>5 - 10</t>
  </si>
  <si>
    <t>0 - 5</t>
  </si>
  <si>
    <t>Gennemsnitsrenteprodukter</t>
  </si>
  <si>
    <t>Antal selskaber</t>
  </si>
  <si>
    <t>Aktieandel i pct.</t>
  </si>
  <si>
    <t>.</t>
  </si>
  <si>
    <t>Markedsrenteprodukter</t>
  </si>
  <si>
    <t xml:space="preserve">Andele </t>
  </si>
  <si>
    <t>Pct.</t>
  </si>
  <si>
    <t>Produkt</t>
  </si>
  <si>
    <t>Total</t>
  </si>
  <si>
    <t>Noterede kapitalandele</t>
  </si>
  <si>
    <t>Unoterede kapitalandele</t>
  </si>
  <si>
    <t>Stats- og realkreditobligationer</t>
  </si>
  <si>
    <t>Indeksobligationer</t>
  </si>
  <si>
    <t>Kreditobligationer og emerging markets obligationer</t>
  </si>
  <si>
    <t>Udlån mv.</t>
  </si>
  <si>
    <t>Dattervirksomheder</t>
  </si>
  <si>
    <t>Øvrige investeringsaktiver</t>
  </si>
  <si>
    <t>Afledte finansielle instrumenter til sikring af nettoændringen af aktiver og forpligtelser</t>
  </si>
  <si>
    <t>I alt</t>
  </si>
  <si>
    <t>Vækst p.a</t>
  </si>
  <si>
    <t>Andel</t>
  </si>
  <si>
    <t>Mia. kr.</t>
  </si>
  <si>
    <t>Livsforsikringsselskaber</t>
  </si>
  <si>
    <t>Tværgående pensionskasser</t>
  </si>
  <si>
    <t xml:space="preserve">Pengeinstitutter </t>
  </si>
  <si>
    <t xml:space="preserve">Firmapensionskasser </t>
  </si>
  <si>
    <t>ATP, LD</t>
  </si>
  <si>
    <t>Top 5 
(Bruttopræmier og balance 2019)</t>
  </si>
  <si>
    <t>Bruttopræmier</t>
  </si>
  <si>
    <t>Balancesum</t>
  </si>
  <si>
    <t>Mio.kr.</t>
  </si>
  <si>
    <t>Andel -pct.</t>
  </si>
  <si>
    <t>PFA PENSION, FORSIKRINGSAKTIESELSKAB.</t>
  </si>
  <si>
    <t>Danica Pension, Livsforsikringsaktieselskab</t>
  </si>
  <si>
    <t>Velliv, Pension &amp; Livsforsikring A/S</t>
  </si>
  <si>
    <t>PensionDanmark Pensionsforsikringsaktieselskab</t>
  </si>
  <si>
    <t>SAMPENSION LIVSFORSIKRING A/S</t>
  </si>
  <si>
    <t>Ikkemarkedsorienteret</t>
  </si>
  <si>
    <t>Markedsorienteret</t>
  </si>
  <si>
    <t>gns</t>
  </si>
  <si>
    <t>Q1</t>
  </si>
  <si>
    <t>Median</t>
  </si>
  <si>
    <t>P10</t>
  </si>
  <si>
    <t>P90</t>
  </si>
  <si>
    <t>Q3</t>
  </si>
  <si>
    <t>marked</t>
  </si>
  <si>
    <t>Navn</t>
  </si>
  <si>
    <t>Bruttopræmier, mia. kr.</t>
  </si>
  <si>
    <t xml:space="preserve">Aktiver, mia. kr. </t>
  </si>
  <si>
    <t>M.O.</t>
  </si>
  <si>
    <t>Type</t>
  </si>
  <si>
    <t>Danske Selskaber</t>
  </si>
  <si>
    <t>Nej</t>
  </si>
  <si>
    <t>LIV</t>
  </si>
  <si>
    <t>Norli Liv og Pension Livsforsikring A/S</t>
  </si>
  <si>
    <t>Ja</t>
  </si>
  <si>
    <t>PenSam Pension forsikringsaktieselskab</t>
  </si>
  <si>
    <t>PKA+Pension forsikringsselskab A/S</t>
  </si>
  <si>
    <t>Industriens Pensionsforsikring A/S</t>
  </si>
  <si>
    <t>LÆRERNES PENSION, FORSIKRINGSAKTIESELSKAB</t>
  </si>
  <si>
    <t>AP Pension Livsforsikringsaktieselskab</t>
  </si>
  <si>
    <t>Nordea Pension, Livsforsikringsselskab A/S</t>
  </si>
  <si>
    <t>Forsikrings-Aktieselskabet ALKA Liv II</t>
  </si>
  <si>
    <t>Norli Pension Livsforsikring A/S</t>
  </si>
  <si>
    <t>Tryg Livsforsikring A/S</t>
  </si>
  <si>
    <t>Pensionskassen for Sundhedsfaglige</t>
  </si>
  <si>
    <t>TPK</t>
  </si>
  <si>
    <t>Pensionskassen Arkitekter &amp; Designere</t>
  </si>
  <si>
    <t>Pensionskassen for teknikum- og diplomingeniører</t>
  </si>
  <si>
    <t>Pensionskassen for Jordbrugsakademikere og Dyrlæger</t>
  </si>
  <si>
    <t>P+, Pensionskassen for Akademikere</t>
  </si>
  <si>
    <t>AkademikerPension - Akademikernes Pensionskasse</t>
  </si>
  <si>
    <t>Pensionskassen for Sygeplejersker og Lægesekretærer</t>
  </si>
  <si>
    <t>Pensionskassen for Farmakonomer</t>
  </si>
  <si>
    <t>PENSIONSKASSEN FOR SOCIALRÅDGIVERE , SOCIALPÆDAGOGER OG KONTORPERSONALE</t>
  </si>
  <si>
    <t>Pædagogernes Pension - pensionskassen for pædagoger</t>
  </si>
  <si>
    <t>LÆGERNES PENSION - pensionskassen for læger</t>
  </si>
  <si>
    <t>Grønlandske Selskaber</t>
  </si>
  <si>
    <t>SULINERMIK INUUSSUTISSARSIUTEQARTUT SORAARNERUSSUTISIAQALERNISSAMUT ANINGAASAATEQARFIAT, ARBEJDSTAGERNES PENSIONSKASSE</t>
  </si>
  <si>
    <t>LIV = Livsforsikringsselskab, TPK = Tværgående Pensionskasse, M.O. = Markedsorienteret</t>
  </si>
  <si>
    <t>Vækst p.a.</t>
  </si>
  <si>
    <t>2017 - 2022</t>
  </si>
  <si>
    <t>2021 - 2022</t>
  </si>
  <si>
    <t>Private Equity</t>
  </si>
  <si>
    <t>Kredit</t>
  </si>
  <si>
    <t>Infrastruktur</t>
  </si>
  <si>
    <t>Jordbrug</t>
  </si>
  <si>
    <t>Hedge Fonde</t>
  </si>
  <si>
    <t>Alternative investeringer i alt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</si>
  <si>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</si>
  <si>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</si>
  <si>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</si>
  <si>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</si>
  <si>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</si>
  <si>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</si>
  <si>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</si>
  <si>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</si>
  <si>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</si>
  <si>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</si>
  <si>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</si>
  <si>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</si>
  <si>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</si>
  <si>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</si>
  <si>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</si>
  <si>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</si>
  <si>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</si>
  <si>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</si>
  <si>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</si>
  <si>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</si>
  <si>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</si>
  <si>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</si>
  <si>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</si>
  <si>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</si>
  <si>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</si>
  <si>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Andele af samlede investeringer, pct.</t>
  </si>
  <si>
    <t>Ikke-markedsorienteret livsforsikringsselskab</t>
  </si>
  <si>
    <t>Markedsrente</t>
  </si>
  <si>
    <t>Ingen garantier eller betingede garantier</t>
  </si>
  <si>
    <t>Garantier mindre end eller lig 0 pct.</t>
  </si>
  <si>
    <t>Garantier større end 0 pct. til og med 4 pct.</t>
  </si>
  <si>
    <t>Garantier større end 4 pct.</t>
  </si>
  <si>
    <t>Alle livsforsikrings-/pensionshensættelser</t>
  </si>
  <si>
    <t>Markedsorienteret livsforsikringsselskab</t>
  </si>
  <si>
    <t>Alle virksomheder</t>
  </si>
  <si>
    <t>Risikoeksponering inkl. partiel intern model</t>
  </si>
  <si>
    <t>Vækst i pct.</t>
  </si>
  <si>
    <t>Andel i pct.</t>
  </si>
  <si>
    <t>Markedsrisici</t>
  </si>
  <si>
    <t>Modpartsrisici</t>
  </si>
  <si>
    <t>Livsforsikringsrisici</t>
  </si>
  <si>
    <t>Sundhedsforsikringsrisici</t>
  </si>
  <si>
    <t>Skadesforsikringsrisici</t>
  </si>
  <si>
    <t>Risici på immaterielle aktiver</t>
  </si>
  <si>
    <t>Diversifikation</t>
  </si>
  <si>
    <t>Samlet risikoeksponering</t>
  </si>
  <si>
    <t>Vækst i pct. p.a.</t>
  </si>
  <si>
    <t>2022 - 2018</t>
  </si>
  <si>
    <t>2022 - 2021</t>
  </si>
  <si>
    <t>Individuelle bonuspotentialer</t>
  </si>
  <si>
    <t>Kollektivt bonuspotentiale</t>
  </si>
  <si>
    <t>Bonuspotentialer i alt</t>
  </si>
  <si>
    <t>Tabsabsorberende midler fra hensættelserne</t>
  </si>
  <si>
    <t>Tabsabsorberende midler fra udskudt skat</t>
  </si>
  <si>
    <t>Samlet tabsabsorbering</t>
  </si>
  <si>
    <t>Markedsrenteprodukter 2022</t>
  </si>
  <si>
    <t>Aktier</t>
  </si>
  <si>
    <t>Obligationer</t>
  </si>
  <si>
    <t>Ejendomme</t>
  </si>
  <si>
    <t>Øvrige</t>
  </si>
  <si>
    <t>Gennemsnitsrenteprodukter 2022</t>
  </si>
  <si>
    <t>Alle livsforsikringsselskaber og tværgående pensionskasser</t>
  </si>
  <si>
    <t>Mio. kr.</t>
  </si>
  <si>
    <t>Resultatposter (uddrag)</t>
  </si>
  <si>
    <t>Investeringsafkast</t>
  </si>
  <si>
    <t>Forsikringsydelser f.e.r.</t>
  </si>
  <si>
    <t>Ændring i likvsforsikrings-/pensionshensættelser f.e.r.</t>
  </si>
  <si>
    <t>Forsikringsmæssige driftsomkostninger f.e.r.</t>
  </si>
  <si>
    <t>Årets resultat efter skat</t>
  </si>
  <si>
    <t>Balanceposter (uddrag)</t>
  </si>
  <si>
    <t>Hensættelser til forsikrings- og investeringskontrakter</t>
  </si>
  <si>
    <t>Heraf til unit-linked kontrakter</t>
  </si>
  <si>
    <t>Egenkapital</t>
  </si>
  <si>
    <t>Aktiver i alt</t>
  </si>
  <si>
    <t>Nøgletal</t>
  </si>
  <si>
    <t>Egenkapitalens forrentning efter skat</t>
  </si>
  <si>
    <t>Ikke markedsorienterede selskaber</t>
  </si>
  <si>
    <t>Ingen garantier eller 0-garantier</t>
  </si>
  <si>
    <t>Markedsorienterede selskaber</t>
  </si>
  <si>
    <t>Omkostninger pr. forsikret</t>
  </si>
  <si>
    <t>90. fraktil</t>
  </si>
  <si>
    <t>75 pct.</t>
  </si>
  <si>
    <t>50 pct.</t>
  </si>
  <si>
    <t>25 pct.</t>
  </si>
  <si>
    <t>10. fraktil</t>
  </si>
  <si>
    <t>Gennemsnitsrenteprodukt: Grunde og Bygninger</t>
  </si>
  <si>
    <t>Gennemsnitsrenteprodukt: Kapitalandele</t>
  </si>
  <si>
    <t>Gennemsnitsrenteprodukt: Obligationer i alt</t>
  </si>
  <si>
    <t>Markedssrenteprodukt: Grunde og Bygninger</t>
  </si>
  <si>
    <t>Markedssrenteprodukt: Kapitalandele</t>
  </si>
  <si>
    <t>Markedssrenteprodukt: Obligationer i alt</t>
  </si>
  <si>
    <t>SCR</t>
  </si>
  <si>
    <t>Kapitalgrundlag</t>
  </si>
  <si>
    <t>Samlet risikoeksponering før diversifikation</t>
  </si>
  <si>
    <t>Præmier f.e.r.</t>
  </si>
  <si>
    <t>2018 - 2022</t>
  </si>
  <si>
    <t>I de følgende faner indgår data til at genskabe de figurer og tabeller, som indgår i markedsudviklingsartikel 2022 for livsforsikringsselskaber og tværgående pensionskasser . Kun tal, som kommer fra Finanstilsynets normale indberetninger, er medtaget.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</si>
</sst>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#,##0.0"/>
    <numFmt numFmtId="166" formatCode="0.0%"/>
    <numFmt numFmtId="167" formatCode="_(* #,##0.00_);_(* \(#,##0.00\);_(* &quot;-&quot;??_);_(@_)"/>
    <numFmt numFmtId="168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2"/>
      <name val="Times New Roman"/>
      <family val="1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Arial"/>
      <family val="2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0E1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7D7D7D"/>
      </top>
      <bottom style="thin">
        <color rgb="FF7D7D7D"/>
      </bottom>
      <diagonal/>
    </border>
    <border>
      <left/>
      <right/>
      <top style="thin">
        <color rgb="FF7D7D7D"/>
      </top>
      <bottom style="thin">
        <color theme="1" tint="0.499984740745262"/>
      </bottom>
      <diagonal/>
    </border>
    <border>
      <left/>
      <right/>
      <top/>
      <bottom style="thin">
        <color rgb="FF7D7D7D"/>
      </bottom>
      <diagonal/>
    </border>
    <border>
      <left/>
      <right/>
      <top style="thin">
        <color rgb="FF7D7D7D"/>
      </top>
      <bottom/>
      <diagonal/>
    </border>
    <border>
      <left/>
      <right/>
      <top style="thin">
        <color theme="0" tint="-0.499984740745262"/>
      </top>
      <bottom style="thin">
        <color rgb="FF7D7D7D"/>
      </bottom>
      <diagonal/>
    </border>
    <border>
      <left/>
      <right/>
      <top style="thin">
        <color rgb="FF7D7D7D"/>
      </top>
      <bottom style="thin">
        <color indexed="64"/>
      </bottom>
      <diagonal/>
    </border>
    <border>
      <left/>
      <right/>
      <top style="thin">
        <color rgb="FF7D7D7D"/>
      </top>
      <bottom style="thin">
        <color theme="2" tint="-0.499984740745262"/>
      </bottom>
      <diagonal/>
    </border>
    <border>
      <left style="thin">
        <color theme="0" tint="-0.34998626667073579"/>
      </left>
      <right/>
      <top style="thin">
        <color rgb="FF7D7D7D"/>
      </top>
      <bottom style="thin">
        <color rgb="FF7D7D7D"/>
      </bottom>
      <diagonal/>
    </border>
    <border>
      <left/>
      <right style="thin">
        <color theme="0" tint="-0.34998626667073579"/>
      </right>
      <top style="thin">
        <color rgb="FF7D7D7D"/>
      </top>
      <bottom style="thin">
        <color rgb="FF7D7D7D"/>
      </bottom>
      <diagonal/>
    </border>
    <border>
      <left style="thin">
        <color theme="0" tint="-0.34998626667073579"/>
      </left>
      <right/>
      <top/>
      <bottom style="thin">
        <color rgb="FF7D7D7D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7D7D7D"/>
      </top>
      <bottom style="medium">
        <color rgb="FF7D7D7D"/>
      </bottom>
      <diagonal/>
    </border>
    <border>
      <left/>
      <right/>
      <top/>
      <bottom style="medium">
        <color rgb="FF7D7D7D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1" fillId="0" borderId="0"/>
  </cellStyleXfs>
  <cellXfs count="197">
    <xf numFmtId="0" fontId="0" fillId="0" borderId="0" xfId="0"/>
    <xf numFmtId="1" fontId="0" fillId="0" borderId="0" xfId="0" applyNumberFormat="1"/>
    <xf numFmtId="0" fontId="0" fillId="2" borderId="1" xfId="0" applyFill="1" applyBorder="1"/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/>
    </xf>
    <xf numFmtId="164" fontId="5" fillId="5" borderId="2" xfId="0" applyNumberFormat="1" applyFont="1" applyFill="1" applyBorder="1" applyAlignment="1">
      <alignment horizontal="center"/>
    </xf>
    <xf numFmtId="2" fontId="4" fillId="4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2" fontId="3" fillId="4" borderId="2" xfId="1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1" fontId="3" fillId="4" borderId="5" xfId="1" applyNumberFormat="1" applyFont="1" applyFill="1" applyBorder="1" applyAlignment="1">
      <alignment horizontal="center" vertical="center"/>
    </xf>
    <xf numFmtId="2" fontId="3" fillId="4" borderId="6" xfId="1" applyNumberFormat="1" applyFont="1" applyFill="1" applyBorder="1" applyAlignment="1">
      <alignment horizontal="center" vertical="center"/>
    </xf>
    <xf numFmtId="1" fontId="3" fillId="4" borderId="2" xfId="1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164" fontId="5" fillId="5" borderId="7" xfId="0" applyNumberFormat="1" applyFont="1" applyFill="1" applyBorder="1" applyAlignment="1">
      <alignment horizontal="center"/>
    </xf>
    <xf numFmtId="2" fontId="3" fillId="4" borderId="7" xfId="1" applyNumberFormat="1" applyFont="1" applyFill="1" applyBorder="1" applyAlignment="1">
      <alignment horizontal="center" vertical="center"/>
    </xf>
    <xf numFmtId="49" fontId="0" fillId="0" borderId="0" xfId="0" applyNumberFormat="1"/>
    <xf numFmtId="0" fontId="7" fillId="3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right" vertical="center" wrapText="1"/>
    </xf>
    <xf numFmtId="164" fontId="3" fillId="3" borderId="2" xfId="0" applyNumberFormat="1" applyFont="1" applyFill="1" applyBorder="1" applyAlignment="1">
      <alignment horizontal="right" vertical="center" indent="6"/>
    </xf>
    <xf numFmtId="164" fontId="3" fillId="4" borderId="2" xfId="1" applyNumberFormat="1" applyFont="1" applyFill="1" applyBorder="1" applyAlignment="1">
      <alignment horizontal="right" vertical="center" indent="1"/>
    </xf>
    <xf numFmtId="164" fontId="3" fillId="3" borderId="2" xfId="1" applyNumberFormat="1" applyFont="1" applyFill="1" applyBorder="1" applyAlignment="1">
      <alignment horizontal="right" vertical="center" indent="6"/>
    </xf>
    <xf numFmtId="164" fontId="3" fillId="3" borderId="2" xfId="2" applyNumberFormat="1" applyFont="1" applyFill="1" applyBorder="1" applyAlignment="1">
      <alignment horizontal="right" vertical="center" indent="6"/>
    </xf>
    <xf numFmtId="0" fontId="4" fillId="3" borderId="2" xfId="0" applyFont="1" applyFill="1" applyBorder="1" applyAlignment="1">
      <alignment vertical="center"/>
    </xf>
    <xf numFmtId="165" fontId="3" fillId="3" borderId="2" xfId="2" applyNumberFormat="1" applyFont="1" applyFill="1" applyBorder="1" applyAlignment="1">
      <alignment horizontal="right" vertical="center" indent="6"/>
    </xf>
    <xf numFmtId="3" fontId="3" fillId="3" borderId="2" xfId="2" applyNumberFormat="1" applyFont="1" applyFill="1" applyBorder="1" applyAlignment="1">
      <alignment horizontal="right" vertical="center" indent="6"/>
    </xf>
    <xf numFmtId="166" fontId="3" fillId="4" borderId="2" xfId="1" applyNumberFormat="1" applyFont="1" applyFill="1" applyBorder="1" applyAlignment="1">
      <alignment horizontal="right" vertical="center" indent="1"/>
    </xf>
    <xf numFmtId="165" fontId="3" fillId="3" borderId="8" xfId="2" applyNumberFormat="1" applyFont="1" applyFill="1" applyBorder="1" applyAlignment="1">
      <alignment horizontal="right" vertical="center" indent="6"/>
    </xf>
    <xf numFmtId="164" fontId="3" fillId="4" borderId="8" xfId="1" applyNumberFormat="1" applyFont="1" applyFill="1" applyBorder="1" applyAlignment="1">
      <alignment horizontal="right" vertical="center" indent="1"/>
    </xf>
    <xf numFmtId="0" fontId="3" fillId="5" borderId="2" xfId="3" applyFill="1" applyBorder="1" applyAlignment="1">
      <alignment vertical="center"/>
    </xf>
    <xf numFmtId="0" fontId="3" fillId="4" borderId="2" xfId="3" applyFill="1" applyBorder="1" applyAlignment="1">
      <alignment horizontal="center" vertical="center"/>
    </xf>
    <xf numFmtId="0" fontId="4" fillId="5" borderId="2" xfId="3" applyFont="1" applyFill="1" applyBorder="1" applyAlignment="1">
      <alignment horizontal="left" vertical="center"/>
    </xf>
    <xf numFmtId="0" fontId="3" fillId="5" borderId="2" xfId="3" applyFill="1" applyBorder="1" applyAlignment="1">
      <alignment horizontal="right" vertical="center" indent="1"/>
    </xf>
    <xf numFmtId="0" fontId="3" fillId="5" borderId="2" xfId="3" applyFill="1" applyBorder="1" applyAlignment="1">
      <alignment horizontal="left" vertical="center"/>
    </xf>
    <xf numFmtId="3" fontId="3" fillId="5" borderId="2" xfId="3" applyNumberFormat="1" applyFill="1" applyBorder="1" applyAlignment="1">
      <alignment horizontal="right" vertical="center" indent="1"/>
    </xf>
    <xf numFmtId="166" fontId="3" fillId="4" borderId="2" xfId="3" applyNumberFormat="1" applyFill="1" applyBorder="1" applyAlignment="1">
      <alignment horizontal="right" vertical="center" indent="1"/>
    </xf>
    <xf numFmtId="0" fontId="2" fillId="5" borderId="2" xfId="3" applyFont="1" applyFill="1" applyBorder="1" applyAlignment="1">
      <alignment horizontal="center" vertical="center" wrapText="1"/>
    </xf>
    <xf numFmtId="0" fontId="8" fillId="5" borderId="2" xfId="3" applyFont="1" applyFill="1" applyBorder="1" applyAlignment="1">
      <alignment vertical="center"/>
    </xf>
    <xf numFmtId="0" fontId="3" fillId="5" borderId="4" xfId="3" applyFill="1" applyBorder="1" applyAlignment="1">
      <alignment vertical="center"/>
    </xf>
    <xf numFmtId="0" fontId="4" fillId="5" borderId="11" xfId="3" applyFont="1" applyFill="1" applyBorder="1" applyAlignment="1">
      <alignment horizontal="right" vertical="center" indent="2"/>
    </xf>
    <xf numFmtId="0" fontId="4" fillId="5" borderId="4" xfId="3" applyFont="1" applyFill="1" applyBorder="1" applyAlignment="1">
      <alignment horizontal="right" vertical="center" indent="2"/>
    </xf>
    <xf numFmtId="0" fontId="4" fillId="5" borderId="2" xfId="3" applyFont="1" applyFill="1" applyBorder="1" applyAlignment="1">
      <alignment horizontal="right" vertical="center" indent="2"/>
    </xf>
    <xf numFmtId="0" fontId="4" fillId="5" borderId="10" xfId="3" applyFont="1" applyFill="1" applyBorder="1" applyAlignment="1">
      <alignment horizontal="right" vertical="center" indent="2"/>
    </xf>
    <xf numFmtId="0" fontId="4" fillId="5" borderId="2" xfId="3" applyFont="1" applyFill="1" applyBorder="1" applyAlignment="1">
      <alignment horizontal="right" vertical="center" indent="1"/>
    </xf>
    <xf numFmtId="3" fontId="3" fillId="5" borderId="9" xfId="4" applyNumberFormat="1" applyFont="1" applyFill="1" applyBorder="1" applyAlignment="1">
      <alignment horizontal="right" vertical="center" indent="2"/>
    </xf>
    <xf numFmtId="3" fontId="3" fillId="5" borderId="2" xfId="4" applyNumberFormat="1" applyFont="1" applyFill="1" applyBorder="1" applyAlignment="1">
      <alignment horizontal="right" vertical="center" indent="2"/>
    </xf>
    <xf numFmtId="3" fontId="3" fillId="5" borderId="10" xfId="4" applyNumberFormat="1" applyFont="1" applyFill="1" applyBorder="1" applyAlignment="1">
      <alignment horizontal="right" vertical="center" indent="2"/>
    </xf>
    <xf numFmtId="165" fontId="3" fillId="5" borderId="2" xfId="3" applyNumberFormat="1" applyFill="1" applyBorder="1" applyAlignment="1">
      <alignment horizontal="right" vertical="center" indent="1"/>
    </xf>
    <xf numFmtId="165" fontId="4" fillId="4" borderId="2" xfId="3" applyNumberFormat="1" applyFont="1" applyFill="1" applyBorder="1" applyAlignment="1">
      <alignment vertical="center"/>
    </xf>
    <xf numFmtId="3" fontId="4" fillId="4" borderId="9" xfId="3" applyNumberFormat="1" applyFont="1" applyFill="1" applyBorder="1" applyAlignment="1">
      <alignment horizontal="right" vertical="center" indent="2"/>
    </xf>
    <xf numFmtId="3" fontId="4" fillId="4" borderId="2" xfId="3" applyNumberFormat="1" applyFont="1" applyFill="1" applyBorder="1" applyAlignment="1">
      <alignment horizontal="right" vertical="center" indent="2"/>
    </xf>
    <xf numFmtId="165" fontId="4" fillId="4" borderId="2" xfId="3" applyNumberFormat="1" applyFont="1" applyFill="1" applyBorder="1" applyAlignment="1">
      <alignment horizontal="right" vertical="center" indent="1"/>
    </xf>
    <xf numFmtId="0" fontId="6" fillId="0" borderId="12" xfId="0" applyFont="1" applyBorder="1"/>
    <xf numFmtId="2" fontId="0" fillId="0" borderId="0" xfId="0" applyNumberFormat="1"/>
    <xf numFmtId="49" fontId="0" fillId="0" borderId="13" xfId="0" applyNumberFormat="1" applyBorder="1"/>
    <xf numFmtId="0" fontId="0" fillId="0" borderId="13" xfId="0" applyBorder="1"/>
    <xf numFmtId="2" fontId="0" fillId="0" borderId="13" xfId="0" applyNumberFormat="1" applyBorder="1"/>
    <xf numFmtId="0" fontId="3" fillId="0" borderId="0" xfId="0" quotePrefix="1" applyFont="1"/>
    <xf numFmtId="0" fontId="3" fillId="0" borderId="0" xfId="0" applyFont="1"/>
    <xf numFmtId="2" fontId="1" fillId="0" borderId="0" xfId="5" applyNumberFormat="1"/>
    <xf numFmtId="2" fontId="0" fillId="0" borderId="0" xfId="0" applyNumberFormat="1" applyAlignment="1">
      <alignment horizontal="right"/>
    </xf>
    <xf numFmtId="0" fontId="0" fillId="5" borderId="0" xfId="0" applyFill="1"/>
    <xf numFmtId="1" fontId="0" fillId="0" borderId="0" xfId="0" applyNumberFormat="1" applyAlignment="1">
      <alignment horizontal="center"/>
    </xf>
    <xf numFmtId="9" fontId="0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1" applyNumberFormat="1" applyFont="1"/>
    <xf numFmtId="166" fontId="0" fillId="0" borderId="0" xfId="0" applyNumberFormat="1"/>
    <xf numFmtId="0" fontId="0" fillId="0" borderId="15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2" xfId="0" applyNumberFormat="1" applyBorder="1" applyAlignment="1">
      <alignment horizontal="center"/>
    </xf>
    <xf numFmtId="0" fontId="14" fillId="6" borderId="0" xfId="0" applyFont="1" applyFill="1" applyAlignment="1">
      <alignment horizontal="left" vertical="center"/>
    </xf>
    <xf numFmtId="0" fontId="15" fillId="6" borderId="0" xfId="0" applyFont="1" applyFill="1" applyAlignment="1">
      <alignment horizontal="left" vertical="center"/>
    </xf>
    <xf numFmtId="0" fontId="12" fillId="0" borderId="0" xfId="0" applyFont="1"/>
    <xf numFmtId="0" fontId="15" fillId="6" borderId="0" xfId="0" applyFont="1" applyFill="1" applyAlignment="1">
      <alignment horizontal="center" vertical="center"/>
    </xf>
    <xf numFmtId="0" fontId="15" fillId="6" borderId="20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left" vertical="center"/>
    </xf>
    <xf numFmtId="0" fontId="15" fillId="6" borderId="18" xfId="0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9" fontId="15" fillId="6" borderId="18" xfId="0" applyNumberFormat="1" applyFont="1" applyFill="1" applyBorder="1" applyAlignment="1">
      <alignment horizontal="center" vertical="center"/>
    </xf>
    <xf numFmtId="9" fontId="15" fillId="6" borderId="0" xfId="0" applyNumberFormat="1" applyFont="1" applyFill="1" applyAlignment="1">
      <alignment horizontal="center" vertical="center"/>
    </xf>
    <xf numFmtId="0" fontId="13" fillId="4" borderId="22" xfId="0" applyFont="1" applyFill="1" applyBorder="1" applyAlignment="1">
      <alignment horizontal="left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9" fontId="13" fillId="4" borderId="22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left" vertical="center" indent="1"/>
    </xf>
    <xf numFmtId="0" fontId="0" fillId="5" borderId="15" xfId="0" applyFill="1" applyBorder="1"/>
    <xf numFmtId="0" fontId="16" fillId="5" borderId="12" xfId="0" applyFont="1" applyFill="1" applyBorder="1"/>
    <xf numFmtId="0" fontId="16" fillId="7" borderId="12" xfId="0" applyFont="1" applyFill="1" applyBorder="1"/>
    <xf numFmtId="0" fontId="6" fillId="5" borderId="0" xfId="0" applyFont="1" applyFill="1" applyAlignment="1">
      <alignment vertical="center"/>
    </xf>
    <xf numFmtId="0" fontId="0" fillId="7" borderId="0" xfId="0" applyFill="1"/>
    <xf numFmtId="168" fontId="0" fillId="5" borderId="0" xfId="2" applyNumberFormat="1" applyFont="1" applyFill="1"/>
    <xf numFmtId="166" fontId="0" fillId="7" borderId="0" xfId="1" applyNumberFormat="1" applyFont="1" applyFill="1"/>
    <xf numFmtId="0" fontId="0" fillId="5" borderId="12" xfId="0" applyFill="1" applyBorder="1"/>
    <xf numFmtId="168" fontId="0" fillId="5" borderId="12" xfId="2" applyNumberFormat="1" applyFont="1" applyFill="1" applyBorder="1"/>
    <xf numFmtId="166" fontId="0" fillId="7" borderId="12" xfId="1" applyNumberFormat="1" applyFont="1" applyFill="1" applyBorder="1"/>
    <xf numFmtId="166" fontId="0" fillId="7" borderId="0" xfId="0" applyNumberFormat="1" applyFill="1"/>
    <xf numFmtId="0" fontId="0" fillId="5" borderId="0" xfId="0" applyFill="1" applyAlignment="1">
      <alignment horizontal="left" indent="1"/>
    </xf>
    <xf numFmtId="164" fontId="0" fillId="5" borderId="0" xfId="0" applyNumberFormat="1" applyFill="1"/>
    <xf numFmtId="164" fontId="0" fillId="5" borderId="12" xfId="0" applyNumberFormat="1" applyFill="1" applyBorder="1"/>
    <xf numFmtId="0" fontId="0" fillId="7" borderId="12" xfId="0" applyFill="1" applyBorder="1"/>
    <xf numFmtId="0" fontId="2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9" fontId="3" fillId="3" borderId="2" xfId="1" applyFont="1" applyFill="1" applyBorder="1" applyAlignment="1">
      <alignment horizontal="right" vertical="center"/>
    </xf>
    <xf numFmtId="164" fontId="4" fillId="4" borderId="2" xfId="1" applyNumberFormat="1" applyFont="1" applyFill="1" applyBorder="1" applyAlignment="1">
      <alignment horizontal="left" vertical="center"/>
    </xf>
    <xf numFmtId="9" fontId="4" fillId="4" borderId="2" xfId="1" applyFont="1" applyFill="1" applyBorder="1" applyAlignment="1">
      <alignment horizontal="right" vertical="center"/>
    </xf>
    <xf numFmtId="9" fontId="2" fillId="3" borderId="2" xfId="1" applyFont="1" applyFill="1" applyBorder="1" applyAlignment="1">
      <alignment horizontal="right" vertical="center"/>
    </xf>
    <xf numFmtId="0" fontId="2" fillId="6" borderId="16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left" vertical="center" wrapText="1"/>
    </xf>
    <xf numFmtId="9" fontId="3" fillId="6" borderId="17" xfId="0" applyNumberFormat="1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left" vertical="center" wrapText="1"/>
    </xf>
    <xf numFmtId="9" fontId="4" fillId="4" borderId="17" xfId="0" applyNumberFormat="1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49" fontId="0" fillId="5" borderId="23" xfId="0" applyNumberFormat="1" applyFill="1" applyBorder="1"/>
    <xf numFmtId="164" fontId="0" fillId="5" borderId="24" xfId="0" applyNumberFormat="1" applyFill="1" applyBorder="1" applyAlignment="1">
      <alignment horizontal="center" vertical="center"/>
    </xf>
    <xf numFmtId="164" fontId="0" fillId="5" borderId="15" xfId="0" applyNumberFormat="1" applyFill="1" applyBorder="1" applyAlignment="1">
      <alignment horizontal="center" vertical="center"/>
    </xf>
    <xf numFmtId="164" fontId="0" fillId="5" borderId="23" xfId="0" applyNumberFormat="1" applyFill="1" applyBorder="1" applyAlignment="1">
      <alignment horizontal="center" vertical="center"/>
    </xf>
    <xf numFmtId="164" fontId="0" fillId="5" borderId="25" xfId="0" applyNumberFormat="1" applyFill="1" applyBorder="1" applyAlignment="1">
      <alignment horizontal="center" vertical="center"/>
    </xf>
    <xf numFmtId="1" fontId="0" fillId="5" borderId="24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>
      <alignment horizontal="center" vertical="center"/>
    </xf>
    <xf numFmtId="49" fontId="0" fillId="5" borderId="0" xfId="0" applyNumberFormat="1" applyFill="1"/>
    <xf numFmtId="164" fontId="0" fillId="5" borderId="2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0" fillId="5" borderId="27" xfId="0" applyNumberFormat="1" applyFill="1" applyBorder="1" applyAlignment="1">
      <alignment horizontal="center" vertical="center"/>
    </xf>
    <xf numFmtId="164" fontId="0" fillId="5" borderId="28" xfId="0" applyNumberFormat="1" applyFill="1" applyBorder="1" applyAlignment="1">
      <alignment horizontal="center" vertical="center"/>
    </xf>
    <xf numFmtId="1" fontId="0" fillId="5" borderId="2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64" fontId="0" fillId="8" borderId="28" xfId="0" applyNumberFormat="1" applyFill="1" applyBorder="1" applyAlignment="1">
      <alignment horizontal="center" vertical="center"/>
    </xf>
    <xf numFmtId="164" fontId="0" fillId="5" borderId="29" xfId="0" applyNumberFormat="1" applyFill="1" applyBorder="1" applyAlignment="1">
      <alignment horizontal="center" vertical="center"/>
    </xf>
    <xf numFmtId="164" fontId="0" fillId="5" borderId="12" xfId="0" applyNumberFormat="1" applyFill="1" applyBorder="1" applyAlignment="1">
      <alignment horizontal="center" vertical="center"/>
    </xf>
    <xf numFmtId="164" fontId="0" fillId="5" borderId="30" xfId="0" applyNumberFormat="1" applyFill="1" applyBorder="1" applyAlignment="1">
      <alignment horizontal="center" vertical="center"/>
    </xf>
    <xf numFmtId="164" fontId="0" fillId="8" borderId="31" xfId="0" applyNumberFormat="1" applyFill="1" applyBorder="1" applyAlignment="1">
      <alignment horizontal="center" vertical="center"/>
    </xf>
    <xf numFmtId="1" fontId="0" fillId="5" borderId="29" xfId="0" applyNumberFormat="1" applyFill="1" applyBorder="1" applyAlignment="1">
      <alignment horizontal="center" vertical="center"/>
    </xf>
    <xf numFmtId="1" fontId="0" fillId="5" borderId="12" xfId="0" applyNumberFormat="1" applyFill="1" applyBorder="1" applyAlignment="1">
      <alignment horizontal="center" vertical="center"/>
    </xf>
    <xf numFmtId="49" fontId="16" fillId="5" borderId="23" xfId="0" applyNumberFormat="1" applyFont="1" applyFill="1" applyBorder="1"/>
    <xf numFmtId="164" fontId="16" fillId="5" borderId="26" xfId="0" applyNumberFormat="1" applyFont="1" applyFill="1" applyBorder="1" applyAlignment="1">
      <alignment horizontal="center" vertical="center"/>
    </xf>
    <xf numFmtId="164" fontId="16" fillId="5" borderId="0" xfId="0" applyNumberFormat="1" applyFont="1" applyFill="1" applyAlignment="1">
      <alignment horizontal="center" vertical="center"/>
    </xf>
    <xf numFmtId="164" fontId="16" fillId="5" borderId="27" xfId="0" applyNumberFormat="1" applyFont="1" applyFill="1" applyBorder="1" applyAlignment="1">
      <alignment horizontal="center" vertical="center"/>
    </xf>
    <xf numFmtId="164" fontId="16" fillId="5" borderId="28" xfId="0" applyNumberFormat="1" applyFont="1" applyFill="1" applyBorder="1" applyAlignment="1">
      <alignment horizontal="center" vertical="center"/>
    </xf>
    <xf numFmtId="1" fontId="0" fillId="8" borderId="24" xfId="0" applyNumberFormat="1" applyFill="1" applyBorder="1"/>
    <xf numFmtId="1" fontId="0" fillId="8" borderId="15" xfId="0" applyNumberFormat="1" applyFill="1" applyBorder="1"/>
    <xf numFmtId="164" fontId="0" fillId="5" borderId="31" xfId="0" applyNumberFormat="1" applyFill="1" applyBorder="1" applyAlignment="1">
      <alignment horizontal="center" vertical="center"/>
    </xf>
    <xf numFmtId="1" fontId="0" fillId="8" borderId="26" xfId="0" applyNumberFormat="1" applyFill="1" applyBorder="1" applyAlignment="1">
      <alignment horizontal="center" vertical="center"/>
    </xf>
    <xf numFmtId="1" fontId="0" fillId="8" borderId="0" xfId="0" applyNumberFormat="1" applyFill="1" applyAlignment="1">
      <alignment horizontal="center" vertical="center"/>
    </xf>
    <xf numFmtId="49" fontId="16" fillId="9" borderId="32" xfId="0" applyNumberFormat="1" applyFont="1" applyFill="1" applyBorder="1"/>
    <xf numFmtId="164" fontId="16" fillId="9" borderId="29" xfId="0" applyNumberFormat="1" applyFont="1" applyFill="1" applyBorder="1" applyAlignment="1">
      <alignment horizontal="center" vertical="center"/>
    </xf>
    <xf numFmtId="164" fontId="16" fillId="9" borderId="12" xfId="0" applyNumberFormat="1" applyFont="1" applyFill="1" applyBorder="1" applyAlignment="1">
      <alignment horizontal="center" vertical="center"/>
    </xf>
    <xf numFmtId="164" fontId="16" fillId="9" borderId="30" xfId="0" applyNumberFormat="1" applyFont="1" applyFill="1" applyBorder="1" applyAlignment="1">
      <alignment horizontal="center" vertical="center"/>
    </xf>
    <xf numFmtId="164" fontId="16" fillId="9" borderId="31" xfId="0" applyNumberFormat="1" applyFont="1" applyFill="1" applyBorder="1" applyAlignment="1">
      <alignment horizontal="center" vertical="center"/>
    </xf>
    <xf numFmtId="0" fontId="0" fillId="9" borderId="33" xfId="0" applyFill="1" applyBorder="1"/>
    <xf numFmtId="0" fontId="0" fillId="9" borderId="34" xfId="0" applyFill="1" applyBorder="1"/>
    <xf numFmtId="166" fontId="0" fillId="2" borderId="1" xfId="1" applyNumberFormat="1" applyFont="1" applyFill="1" applyBorder="1"/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9" fontId="0" fillId="0" borderId="0" xfId="1" applyFont="1"/>
    <xf numFmtId="0" fontId="0" fillId="0" borderId="0" xfId="0" applyAlignment="1">
      <alignment wrapText="1"/>
    </xf>
    <xf numFmtId="0" fontId="16" fillId="5" borderId="15" xfId="0" applyFont="1" applyFill="1" applyBorder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16" fillId="5" borderId="15" xfId="0" applyFont="1" applyFill="1" applyBorder="1" applyAlignment="1">
      <alignment horizontal="center"/>
    </xf>
    <xf numFmtId="0" fontId="16" fillId="5" borderId="15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6" fillId="7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2" fillId="5" borderId="9" xfId="3" applyFont="1" applyFill="1" applyBorder="1" applyAlignment="1">
      <alignment horizontal="center" vertical="center"/>
    </xf>
    <xf numFmtId="0" fontId="2" fillId="5" borderId="2" xfId="3" applyFont="1" applyFill="1" applyBorder="1" applyAlignment="1">
      <alignment horizontal="center" vertical="center"/>
    </xf>
    <xf numFmtId="0" fontId="2" fillId="5" borderId="10" xfId="3" applyFont="1" applyFill="1" applyBorder="1" applyAlignment="1">
      <alignment horizontal="center" vertical="center"/>
    </xf>
    <xf numFmtId="0" fontId="4" fillId="5" borderId="9" xfId="3" applyFont="1" applyFill="1" applyBorder="1" applyAlignment="1">
      <alignment horizontal="left" vertical="center" indent="19"/>
    </xf>
    <xf numFmtId="0" fontId="4" fillId="5" borderId="2" xfId="3" applyFont="1" applyFill="1" applyBorder="1" applyAlignment="1">
      <alignment horizontal="left" vertical="center" indent="19"/>
    </xf>
    <xf numFmtId="0" fontId="4" fillId="5" borderId="10" xfId="3" applyFont="1" applyFill="1" applyBorder="1" applyAlignment="1">
      <alignment horizontal="left" vertical="center" indent="19"/>
    </xf>
    <xf numFmtId="0" fontId="4" fillId="5" borderId="2" xfId="3" applyFont="1" applyFill="1" applyBorder="1" applyAlignment="1">
      <alignment horizontal="center" vertical="center"/>
    </xf>
  </cellXfs>
  <cellStyles count="6">
    <cellStyle name="1000-sep (2 dec) 2" xfId="4" xr:uid="{4CB3902F-F6C2-4EF8-BD95-CDA7E6570493}"/>
    <cellStyle name="Komma" xfId="2" builtinId="3"/>
    <cellStyle name="Normal" xfId="0" builtinId="0"/>
    <cellStyle name="Normal 2 2" xfId="3" xr:uid="{B63EF0A2-C47A-490D-889D-43E953F3A933}"/>
    <cellStyle name="Normal 7" xfId="5" xr:uid="{FE57C102-49E2-4C43-8325-BE98162BC59A}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2FEBE-612F-4AC0-A3CE-CC9073BF20C2}">
  <dimension ref="A1"/>
  <sheetViews>
    <sheetView tabSelected="1" workbookViewId="0"/>
  </sheetViews>
  <sheetFormatPr defaultRowHeight="15" x14ac:dyDescent="0.25"/>
  <cols>
    <col min="1" max="1" width="70.28515625" customWidth="1"/>
  </cols>
  <sheetData>
    <row r="1" spans="1:1" ht="60" x14ac:dyDescent="0.25">
      <c r="A1" s="178" t="s">
        <v>214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82C6A-5815-43DE-8BC9-DE9C04654983}">
  <dimension ref="A1:R3"/>
  <sheetViews>
    <sheetView workbookViewId="0"/>
  </sheetViews>
  <sheetFormatPr defaultRowHeight="15" x14ac:dyDescent="0.25"/>
  <cols>
    <col min="1" max="1" width="65.5703125" bestFit="1" customWidth="1"/>
  </cols>
  <sheetData>
    <row r="1" spans="1:18" x14ac:dyDescent="0.25">
      <c r="B1">
        <v>2006</v>
      </c>
      <c r="C1">
        <v>2007</v>
      </c>
      <c r="D1">
        <v>2008</v>
      </c>
      <c r="E1">
        <v>2009</v>
      </c>
      <c r="F1">
        <v>2010</v>
      </c>
      <c r="G1">
        <v>2011</v>
      </c>
      <c r="H1">
        <v>2012</v>
      </c>
      <c r="I1">
        <v>2013</v>
      </c>
      <c r="J1">
        <v>2014</v>
      </c>
      <c r="K1">
        <v>2015</v>
      </c>
      <c r="L1">
        <v>2016</v>
      </c>
      <c r="M1">
        <v>2017</v>
      </c>
      <c r="N1">
        <v>2018</v>
      </c>
      <c r="O1">
        <v>2019</v>
      </c>
      <c r="P1">
        <v>2020</v>
      </c>
      <c r="Q1">
        <v>2021</v>
      </c>
      <c r="R1">
        <v>2022</v>
      </c>
    </row>
    <row r="2" spans="1:18" ht="15.75" thickBot="1" x14ac:dyDescent="0.3">
      <c r="A2" s="2" t="s">
        <v>4</v>
      </c>
      <c r="B2" s="167">
        <v>5.3643002971373678E-2</v>
      </c>
      <c r="C2" s="167">
        <v>7.2148370110557566E-2</v>
      </c>
      <c r="D2" s="167">
        <v>7.1466263477760195E-2</v>
      </c>
      <c r="E2" s="167">
        <v>0.13482677160762715</v>
      </c>
      <c r="F2" s="167">
        <v>0.16458594193827747</v>
      </c>
      <c r="G2" s="167">
        <v>0.23282813090257756</v>
      </c>
      <c r="H2" s="167">
        <v>0.25671321996208907</v>
      </c>
      <c r="I2" s="167">
        <v>0.29929836948235394</v>
      </c>
      <c r="J2" s="167">
        <v>0.32749192781072067</v>
      </c>
      <c r="K2" s="167">
        <v>0.36745475529456828</v>
      </c>
      <c r="L2" s="167">
        <v>0.39908208996712324</v>
      </c>
      <c r="M2" s="167">
        <v>0.42698553433999997</v>
      </c>
      <c r="N2" s="167">
        <v>0.43560111958999997</v>
      </c>
      <c r="O2" s="167">
        <v>0.45329999999999998</v>
      </c>
      <c r="P2" s="167">
        <v>0.46971423697964904</v>
      </c>
      <c r="Q2" s="167">
        <v>0.4940791372018109</v>
      </c>
      <c r="R2" s="167">
        <v>0.52432007908092271</v>
      </c>
    </row>
    <row r="3" spans="1:18" ht="15.75" thickBot="1" x14ac:dyDescent="0.3">
      <c r="A3" s="2" t="s">
        <v>5</v>
      </c>
      <c r="B3" s="167">
        <v>0.16772778093606266</v>
      </c>
      <c r="C3" s="167">
        <v>0.19662137478603783</v>
      </c>
      <c r="D3" s="167">
        <v>0.20828460394313561</v>
      </c>
      <c r="E3" s="167">
        <v>0.24855141238514589</v>
      </c>
      <c r="F3" s="167">
        <v>0.30893565281074459</v>
      </c>
      <c r="G3" s="167">
        <v>0.38916574232218665</v>
      </c>
      <c r="H3" s="167">
        <v>0.50260805779776652</v>
      </c>
      <c r="I3" s="167">
        <v>0.58399424313379666</v>
      </c>
      <c r="J3" s="167">
        <v>0.58291208216660906</v>
      </c>
      <c r="K3" s="167">
        <v>0.61614847900535341</v>
      </c>
      <c r="L3" s="167">
        <v>0.67627743895732129</v>
      </c>
      <c r="M3" s="167">
        <v>0.67692051937999997</v>
      </c>
      <c r="N3" s="167">
        <v>0.68616957003000001</v>
      </c>
      <c r="O3" s="167">
        <v>0.68790000000000007</v>
      </c>
      <c r="P3" s="167">
        <v>0.68915900349902715</v>
      </c>
      <c r="Q3" s="167">
        <v>0.74610942364859945</v>
      </c>
      <c r="R3" s="167">
        <v>0.75192868718928119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6C504-5EEF-4054-BD3A-74F6333B8D60}">
  <dimension ref="A1:B12"/>
  <sheetViews>
    <sheetView workbookViewId="0"/>
  </sheetViews>
  <sheetFormatPr defaultRowHeight="15" x14ac:dyDescent="0.25"/>
  <cols>
    <col min="1" max="1" width="11.140625" bestFit="1" customWidth="1"/>
    <col min="2" max="2" width="29.42578125" bestFit="1" customWidth="1"/>
  </cols>
  <sheetData>
    <row r="1" spans="1:2" x14ac:dyDescent="0.25">
      <c r="B1" t="s">
        <v>173</v>
      </c>
    </row>
    <row r="2" spans="1:2" x14ac:dyDescent="0.25">
      <c r="A2" t="s">
        <v>174</v>
      </c>
      <c r="B2" s="177">
        <v>0.5061714116034578</v>
      </c>
    </row>
    <row r="3" spans="1:2" x14ac:dyDescent="0.25">
      <c r="A3" t="s">
        <v>175</v>
      </c>
      <c r="B3" s="177">
        <v>0.2531209989230348</v>
      </c>
    </row>
    <row r="4" spans="1:2" x14ac:dyDescent="0.25">
      <c r="A4" t="s">
        <v>176</v>
      </c>
      <c r="B4" s="177">
        <v>5.7483455272607051E-2</v>
      </c>
    </row>
    <row r="5" spans="1:2" x14ac:dyDescent="0.25">
      <c r="A5" t="s">
        <v>177</v>
      </c>
      <c r="B5" s="177">
        <v>0.1832241342009002</v>
      </c>
    </row>
    <row r="8" spans="1:2" x14ac:dyDescent="0.25">
      <c r="B8" t="s">
        <v>178</v>
      </c>
    </row>
    <row r="9" spans="1:2" x14ac:dyDescent="0.25">
      <c r="A9" t="s">
        <v>174</v>
      </c>
      <c r="B9" s="177">
        <v>0.25669740038716227</v>
      </c>
    </row>
    <row r="10" spans="1:2" x14ac:dyDescent="0.25">
      <c r="A10" t="s">
        <v>175</v>
      </c>
      <c r="B10" s="177">
        <v>0.42434434759373163</v>
      </c>
    </row>
    <row r="11" spans="1:2" x14ac:dyDescent="0.25">
      <c r="A11" t="s">
        <v>176</v>
      </c>
      <c r="B11" s="177">
        <v>8.6951859505173576E-2</v>
      </c>
    </row>
    <row r="12" spans="1:2" x14ac:dyDescent="0.25">
      <c r="A12" t="s">
        <v>177</v>
      </c>
      <c r="B12" s="177">
        <v>0.23200639251393265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0167-B174-44AA-B5DD-5E5D4ADDBF67}">
  <dimension ref="A1:I13"/>
  <sheetViews>
    <sheetView workbookViewId="0"/>
  </sheetViews>
  <sheetFormatPr defaultRowHeight="15" x14ac:dyDescent="0.25"/>
  <sheetData>
    <row r="1" spans="1:9" x14ac:dyDescent="0.25">
      <c r="A1" t="s">
        <v>33</v>
      </c>
    </row>
    <row r="2" spans="1:9" x14ac:dyDescent="0.25">
      <c r="A2" t="s">
        <v>50</v>
      </c>
      <c r="C2">
        <v>2016</v>
      </c>
      <c r="D2">
        <v>2017</v>
      </c>
      <c r="E2">
        <v>2018</v>
      </c>
      <c r="F2">
        <v>2019</v>
      </c>
      <c r="G2">
        <v>2020</v>
      </c>
      <c r="H2">
        <v>2021</v>
      </c>
      <c r="I2">
        <v>2022</v>
      </c>
    </row>
    <row r="3" spans="1:9" x14ac:dyDescent="0.25">
      <c r="B3" t="s">
        <v>174</v>
      </c>
      <c r="C3" s="1">
        <v>404.72182830034996</v>
      </c>
      <c r="D3" s="1">
        <v>480.89778471715005</v>
      </c>
      <c r="E3" s="1">
        <v>469.82602864436001</v>
      </c>
      <c r="F3" s="1">
        <v>574.58535181600996</v>
      </c>
      <c r="G3" s="1">
        <v>681.83108006660996</v>
      </c>
      <c r="H3" s="1">
        <v>924.87608986004</v>
      </c>
      <c r="I3" s="1">
        <v>831.74534446915004</v>
      </c>
    </row>
    <row r="4" spans="1:9" x14ac:dyDescent="0.25">
      <c r="B4" t="s">
        <v>175</v>
      </c>
      <c r="C4" s="1">
        <v>304.99866051679999</v>
      </c>
      <c r="D4" s="1">
        <v>384.74153692194</v>
      </c>
      <c r="E4" s="1">
        <v>388.20570884988001</v>
      </c>
      <c r="F4" s="1">
        <v>456.95610932642001</v>
      </c>
      <c r="G4" s="1">
        <v>418.79617135334001</v>
      </c>
      <c r="H4" s="1">
        <v>442.80836960178999</v>
      </c>
      <c r="I4" s="1">
        <v>415.93066620394001</v>
      </c>
    </row>
    <row r="5" spans="1:9" x14ac:dyDescent="0.25">
      <c r="B5" t="s">
        <v>176</v>
      </c>
      <c r="C5" s="1">
        <v>63.737954140139998</v>
      </c>
      <c r="D5" s="1">
        <v>70.596763573710007</v>
      </c>
      <c r="E5" s="1">
        <v>59.73962590224</v>
      </c>
      <c r="F5" s="1">
        <v>72.255406346460006</v>
      </c>
      <c r="G5" s="1">
        <v>94.626958231779994</v>
      </c>
      <c r="H5" s="1">
        <v>92.710377368740012</v>
      </c>
      <c r="I5" s="1">
        <v>94.457322580770011</v>
      </c>
    </row>
    <row r="6" spans="1:9" x14ac:dyDescent="0.25">
      <c r="B6" t="s">
        <v>177</v>
      </c>
      <c r="C6" s="1">
        <v>190.28301442965</v>
      </c>
      <c r="D6" s="1">
        <v>138.22210629181001</v>
      </c>
      <c r="E6" s="1">
        <v>198.79784590958002</v>
      </c>
      <c r="F6" s="1">
        <v>246.72383866975002</v>
      </c>
      <c r="G6" s="1">
        <v>268.19068370768002</v>
      </c>
      <c r="H6" s="1">
        <v>306.14117935693997</v>
      </c>
      <c r="I6" s="1">
        <v>301.07551932501997</v>
      </c>
    </row>
    <row r="8" spans="1:9" x14ac:dyDescent="0.25">
      <c r="A8" t="s">
        <v>29</v>
      </c>
    </row>
    <row r="9" spans="1:9" x14ac:dyDescent="0.25">
      <c r="A9" t="s">
        <v>50</v>
      </c>
      <c r="C9">
        <v>2016</v>
      </c>
      <c r="D9">
        <v>2017</v>
      </c>
      <c r="E9">
        <v>2018</v>
      </c>
      <c r="F9">
        <v>2019</v>
      </c>
      <c r="G9">
        <v>2020</v>
      </c>
      <c r="H9">
        <v>2021</v>
      </c>
      <c r="I9">
        <v>2022</v>
      </c>
    </row>
    <row r="10" spans="1:9" x14ac:dyDescent="0.25">
      <c r="B10" t="s">
        <v>174</v>
      </c>
      <c r="C10" s="1">
        <v>387.61868351202003</v>
      </c>
      <c r="D10" s="1">
        <v>405.97110520752</v>
      </c>
      <c r="E10" s="1">
        <v>392.06942692616997</v>
      </c>
      <c r="F10" s="1">
        <v>430.53651735367998</v>
      </c>
      <c r="G10" s="1">
        <v>448.62890612715</v>
      </c>
      <c r="H10" s="1">
        <v>557.47836767818001</v>
      </c>
      <c r="I10" s="1">
        <v>464.69936580542998</v>
      </c>
    </row>
    <row r="11" spans="1:9" x14ac:dyDescent="0.25">
      <c r="B11" t="s">
        <v>175</v>
      </c>
      <c r="C11" s="1">
        <v>977.92251075221998</v>
      </c>
      <c r="D11" s="1">
        <v>976.94998612781001</v>
      </c>
      <c r="E11" s="1">
        <v>901.35631541272994</v>
      </c>
      <c r="F11" s="1">
        <v>955.33652362568989</v>
      </c>
      <c r="G11" s="1">
        <v>923.22757415597994</v>
      </c>
      <c r="H11" s="1">
        <v>994.66059288007</v>
      </c>
      <c r="I11" s="1">
        <v>768.19067474976998</v>
      </c>
    </row>
    <row r="12" spans="1:9" x14ac:dyDescent="0.25">
      <c r="B12" t="s">
        <v>176</v>
      </c>
      <c r="C12" s="1">
        <v>121.30724526326</v>
      </c>
      <c r="D12" s="1">
        <v>127.08069319281</v>
      </c>
      <c r="E12" s="1">
        <v>115.8563943101</v>
      </c>
      <c r="F12" s="1">
        <v>125.37351245671</v>
      </c>
      <c r="G12" s="1">
        <v>152.5187853516</v>
      </c>
      <c r="H12" s="1">
        <v>148.01356976326002</v>
      </c>
      <c r="I12" s="1">
        <v>157.40897222454998</v>
      </c>
    </row>
    <row r="13" spans="1:9" x14ac:dyDescent="0.25">
      <c r="B13" t="s">
        <v>177</v>
      </c>
      <c r="C13" s="1">
        <v>229.54485081518001</v>
      </c>
      <c r="D13" s="1">
        <v>211.96554014243</v>
      </c>
      <c r="E13" s="1">
        <v>290.65162887841001</v>
      </c>
      <c r="F13" s="1">
        <v>354.94882754122</v>
      </c>
      <c r="G13" s="1">
        <v>379.13744158274</v>
      </c>
      <c r="H13" s="1">
        <v>397.27987707589995</v>
      </c>
      <c r="I13" s="1">
        <v>420.00122830001993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DE345-181B-433A-8F7A-ADA066DA1D53}">
  <dimension ref="A1:I21"/>
  <sheetViews>
    <sheetView workbookViewId="0"/>
  </sheetViews>
  <sheetFormatPr defaultRowHeight="15" x14ac:dyDescent="0.25"/>
  <cols>
    <col min="1" max="1" width="52.140625" bestFit="1" customWidth="1"/>
    <col min="2" max="7" width="9.85546875" bestFit="1" customWidth="1"/>
    <col min="8" max="9" width="11.140625" bestFit="1" customWidth="1"/>
  </cols>
  <sheetData>
    <row r="1" spans="1:9" x14ac:dyDescent="0.25">
      <c r="A1" s="97" t="s">
        <v>179</v>
      </c>
      <c r="B1" s="68"/>
      <c r="C1" s="68"/>
      <c r="D1" s="68"/>
      <c r="E1" s="68"/>
      <c r="F1" s="68"/>
      <c r="G1" s="68"/>
      <c r="H1" s="68"/>
      <c r="I1" s="68"/>
    </row>
    <row r="2" spans="1:9" x14ac:dyDescent="0.25">
      <c r="A2" s="98"/>
      <c r="B2" s="98"/>
      <c r="C2" s="98"/>
      <c r="D2" s="98"/>
      <c r="E2" s="98"/>
      <c r="F2" s="98"/>
      <c r="G2" s="98"/>
      <c r="H2" s="185" t="s">
        <v>109</v>
      </c>
      <c r="I2" s="185"/>
    </row>
    <row r="3" spans="1:9" x14ac:dyDescent="0.25">
      <c r="A3" s="99" t="s">
        <v>180</v>
      </c>
      <c r="B3" s="99">
        <v>2017</v>
      </c>
      <c r="C3" s="99">
        <v>2018</v>
      </c>
      <c r="D3" s="99">
        <v>2019</v>
      </c>
      <c r="E3" s="99">
        <v>2020</v>
      </c>
      <c r="F3" s="99">
        <v>2021</v>
      </c>
      <c r="G3" s="99">
        <v>2022</v>
      </c>
      <c r="H3" s="100" t="s">
        <v>111</v>
      </c>
      <c r="I3" s="100" t="s">
        <v>110</v>
      </c>
    </row>
    <row r="4" spans="1:9" x14ac:dyDescent="0.25">
      <c r="A4" s="101" t="s">
        <v>181</v>
      </c>
      <c r="B4" s="68"/>
      <c r="C4" s="68"/>
      <c r="D4" s="68"/>
      <c r="E4" s="68"/>
      <c r="F4" s="68"/>
      <c r="G4" s="68"/>
      <c r="H4" s="102"/>
      <c r="I4" s="102"/>
    </row>
    <row r="5" spans="1:9" x14ac:dyDescent="0.25">
      <c r="A5" s="68" t="s">
        <v>57</v>
      </c>
      <c r="B5" s="103">
        <v>164545.77100000001</v>
      </c>
      <c r="C5" s="103">
        <v>172933.82699999999</v>
      </c>
      <c r="D5" s="103">
        <v>180135.22499999998</v>
      </c>
      <c r="E5" s="103">
        <v>193901.31599999996</v>
      </c>
      <c r="F5" s="103">
        <v>214203.72199999998</v>
      </c>
      <c r="G5" s="103">
        <v>218336.40199999994</v>
      </c>
      <c r="H5" s="104">
        <v>1.9293222178464076E-2</v>
      </c>
      <c r="I5" s="104">
        <v>5.8200311052996279E-2</v>
      </c>
    </row>
    <row r="6" spans="1:9" x14ac:dyDescent="0.25">
      <c r="A6" s="68" t="s">
        <v>212</v>
      </c>
      <c r="B6" s="103">
        <v>164236.11199999996</v>
      </c>
      <c r="C6" s="103">
        <v>172676.05699999997</v>
      </c>
      <c r="D6" s="103">
        <v>179859.65399999995</v>
      </c>
      <c r="E6" s="103">
        <v>193674.8759999999</v>
      </c>
      <c r="F6" s="103">
        <v>213926.49000000002</v>
      </c>
      <c r="G6" s="103">
        <v>218056.90599999996</v>
      </c>
      <c r="H6" s="104">
        <v>1.9307641610910142E-2</v>
      </c>
      <c r="I6" s="104">
        <v>5.8327882355631244E-2</v>
      </c>
    </row>
    <row r="7" spans="1:9" x14ac:dyDescent="0.25">
      <c r="A7" s="68" t="s">
        <v>182</v>
      </c>
      <c r="B7" s="103">
        <v>175455.22400000002</v>
      </c>
      <c r="C7" s="103">
        <v>-48406.262999999992</v>
      </c>
      <c r="D7" s="103">
        <v>344393.56300000002</v>
      </c>
      <c r="E7" s="103">
        <v>193592.85400000002</v>
      </c>
      <c r="F7" s="103">
        <v>325404.15099999995</v>
      </c>
      <c r="G7" s="103">
        <v>-416669.29100000008</v>
      </c>
      <c r="H7" s="104">
        <v>-2.2804670429665173</v>
      </c>
      <c r="I7" s="104">
        <v>-2.1888444592529988</v>
      </c>
    </row>
    <row r="8" spans="1:9" x14ac:dyDescent="0.25">
      <c r="A8" s="68" t="s">
        <v>183</v>
      </c>
      <c r="B8" s="103">
        <v>119719.85400000001</v>
      </c>
      <c r="C8" s="103">
        <v>128089.90700000001</v>
      </c>
      <c r="D8" s="103">
        <v>127522.55300000001</v>
      </c>
      <c r="E8" s="103">
        <v>139895.595</v>
      </c>
      <c r="F8" s="103">
        <v>155895.74400000001</v>
      </c>
      <c r="G8" s="103">
        <v>161692.68</v>
      </c>
      <c r="H8" s="104">
        <v>3.718469697286908E-2</v>
      </c>
      <c r="I8" s="104">
        <v>6.1951875279947499E-2</v>
      </c>
    </row>
    <row r="9" spans="1:9" x14ac:dyDescent="0.25">
      <c r="A9" s="68" t="s">
        <v>184</v>
      </c>
      <c r="B9" s="103">
        <v>-176479.02100000004</v>
      </c>
      <c r="C9" s="103">
        <v>-2311.4209999999985</v>
      </c>
      <c r="D9" s="103">
        <v>-308563.7649999999</v>
      </c>
      <c r="E9" s="103">
        <v>-201608.25800000003</v>
      </c>
      <c r="F9" s="103">
        <v>-306424.42399999994</v>
      </c>
      <c r="G9" s="103">
        <v>280860.50499999995</v>
      </c>
      <c r="H9" s="104">
        <v>-1.9165734941546304</v>
      </c>
      <c r="I9" s="104">
        <v>-2.097386257621201</v>
      </c>
    </row>
    <row r="10" spans="1:9" x14ac:dyDescent="0.25">
      <c r="A10" s="68" t="s">
        <v>185</v>
      </c>
      <c r="B10" s="103">
        <v>4966.8670000000011</v>
      </c>
      <c r="C10" s="103">
        <v>5134.6430000000009</v>
      </c>
      <c r="D10" s="103">
        <v>5424.1159999999991</v>
      </c>
      <c r="E10" s="103">
        <v>5273.9009999999989</v>
      </c>
      <c r="F10" s="103">
        <v>5648.2420000000011</v>
      </c>
      <c r="G10" s="103">
        <v>5871.4790000000003</v>
      </c>
      <c r="H10" s="104">
        <v>3.9523271134628946E-2</v>
      </c>
      <c r="I10" s="104">
        <v>3.4029660042516952E-2</v>
      </c>
    </row>
    <row r="11" spans="1:9" x14ac:dyDescent="0.25">
      <c r="A11" s="105" t="s">
        <v>186</v>
      </c>
      <c r="B11" s="106">
        <v>8957.3840000000018</v>
      </c>
      <c r="C11" s="106">
        <v>-6952.4359999999988</v>
      </c>
      <c r="D11" s="106">
        <v>9842.9270000000015</v>
      </c>
      <c r="E11" s="106">
        <v>6391.3159999999989</v>
      </c>
      <c r="F11" s="106">
        <v>13124.468000000001</v>
      </c>
      <c r="G11" s="106">
        <v>-9840.51</v>
      </c>
      <c r="H11" s="107">
        <v>-1.7497835340830576</v>
      </c>
      <c r="I11" s="107">
        <v>-2.0189838077530036</v>
      </c>
    </row>
    <row r="12" spans="1:9" x14ac:dyDescent="0.25">
      <c r="A12" s="101" t="s">
        <v>187</v>
      </c>
      <c r="B12" s="103"/>
      <c r="C12" s="103"/>
      <c r="D12" s="103"/>
      <c r="E12" s="103"/>
      <c r="F12" s="103"/>
      <c r="G12" s="103"/>
      <c r="H12" s="108"/>
      <c r="I12" s="108"/>
    </row>
    <row r="13" spans="1:9" x14ac:dyDescent="0.25">
      <c r="A13" s="68" t="s">
        <v>188</v>
      </c>
      <c r="B13" s="103">
        <v>2548162.0270000002</v>
      </c>
      <c r="C13" s="103">
        <v>2563092.983</v>
      </c>
      <c r="D13" s="103">
        <v>2895150.0059999996</v>
      </c>
      <c r="E13" s="103">
        <v>3095533.9420000003</v>
      </c>
      <c r="F13" s="103">
        <v>3409974.9050000007</v>
      </c>
      <c r="G13" s="103">
        <v>3115716.4719999996</v>
      </c>
      <c r="H13" s="104">
        <v>-8.629343065502737E-2</v>
      </c>
      <c r="I13" s="104">
        <v>4.1037030929014229E-2</v>
      </c>
    </row>
    <row r="14" spans="1:9" x14ac:dyDescent="0.25">
      <c r="A14" s="109" t="s">
        <v>189</v>
      </c>
      <c r="B14" s="103">
        <v>1089429.2000000002</v>
      </c>
      <c r="C14" s="103">
        <v>1118189.7650000001</v>
      </c>
      <c r="D14" s="103">
        <v>1314240.0230000003</v>
      </c>
      <c r="E14" s="103">
        <v>1456126.6269999999</v>
      </c>
      <c r="F14" s="103">
        <v>1687178.8119999997</v>
      </c>
      <c r="G14" s="103">
        <v>1635731.5789999999</v>
      </c>
      <c r="H14" s="104">
        <v>-3.0493053038648354E-2</v>
      </c>
      <c r="I14" s="104">
        <v>8.4682429852775964E-2</v>
      </c>
    </row>
    <row r="15" spans="1:9" x14ac:dyDescent="0.25">
      <c r="A15" s="68" t="s">
        <v>190</v>
      </c>
      <c r="B15" s="103">
        <v>151861.94000000006</v>
      </c>
      <c r="C15" s="103">
        <v>138460.74099999998</v>
      </c>
      <c r="D15" s="103">
        <v>139530.66499999998</v>
      </c>
      <c r="E15" s="103">
        <v>142484.15199999997</v>
      </c>
      <c r="F15" s="103">
        <v>151196.35199999998</v>
      </c>
      <c r="G15" s="103">
        <v>135373.90400000001</v>
      </c>
      <c r="H15" s="104">
        <v>-0.10464834495477759</v>
      </c>
      <c r="I15" s="104">
        <v>-2.2724070833635035E-2</v>
      </c>
    </row>
    <row r="16" spans="1:9" x14ac:dyDescent="0.25">
      <c r="A16" s="105" t="s">
        <v>191</v>
      </c>
      <c r="B16" s="106">
        <v>3098977.267</v>
      </c>
      <c r="C16" s="106">
        <v>3073185.0260000001</v>
      </c>
      <c r="D16" s="106">
        <v>3562568.9470000006</v>
      </c>
      <c r="E16" s="106">
        <v>3813563.443</v>
      </c>
      <c r="F16" s="106">
        <v>4140668.9870000002</v>
      </c>
      <c r="G16" s="106">
        <v>3926031.8319999995</v>
      </c>
      <c r="H16" s="107">
        <v>-5.1836347139525785E-2</v>
      </c>
      <c r="I16" s="107">
        <v>4.8448457810802426E-2</v>
      </c>
    </row>
    <row r="17" spans="1:9" x14ac:dyDescent="0.25">
      <c r="A17" s="101" t="s">
        <v>192</v>
      </c>
      <c r="B17" s="68"/>
      <c r="C17" s="68"/>
      <c r="D17" s="68"/>
      <c r="E17" s="68"/>
      <c r="F17" s="68"/>
      <c r="G17" s="68"/>
      <c r="H17" s="102"/>
      <c r="I17" s="102"/>
    </row>
    <row r="18" spans="1:9" x14ac:dyDescent="0.25">
      <c r="A18" s="68" t="s">
        <v>11</v>
      </c>
      <c r="B18" s="110">
        <v>5.4523000000000001</v>
      </c>
      <c r="C18" s="110">
        <v>-0.63100000000000001</v>
      </c>
      <c r="D18" s="110">
        <v>11.8904</v>
      </c>
      <c r="E18" s="110">
        <v>5.7891000000000004</v>
      </c>
      <c r="F18" s="110">
        <v>6.6523954158714016</v>
      </c>
      <c r="G18" s="110">
        <v>-11.2736</v>
      </c>
      <c r="H18" s="102"/>
      <c r="I18" s="102"/>
    </row>
    <row r="19" spans="1:9" x14ac:dyDescent="0.25">
      <c r="A19" s="68" t="s">
        <v>12</v>
      </c>
      <c r="B19" s="110">
        <v>8.5411999999999999</v>
      </c>
      <c r="C19" s="110">
        <v>-3.1463999999999999</v>
      </c>
      <c r="D19" s="110">
        <v>13.8642</v>
      </c>
      <c r="E19" s="110">
        <v>6.6901999999999999</v>
      </c>
      <c r="F19" s="110">
        <v>14.019522868767488</v>
      </c>
      <c r="G19" s="110">
        <v>-10.139900000000001</v>
      </c>
      <c r="H19" s="102"/>
      <c r="I19" s="102"/>
    </row>
    <row r="20" spans="1:9" x14ac:dyDescent="0.25">
      <c r="A20" s="68" t="s">
        <v>193</v>
      </c>
      <c r="B20" s="110">
        <v>6.1872999999999996</v>
      </c>
      <c r="C20" s="110">
        <v>-4.0949</v>
      </c>
      <c r="D20" s="110">
        <v>7.9965999999999999</v>
      </c>
      <c r="E20" s="110">
        <v>4.5904999999999996</v>
      </c>
      <c r="F20" s="110">
        <v>9.1253660502941027</v>
      </c>
      <c r="G20" s="110">
        <v>-3.7694000000000001</v>
      </c>
      <c r="H20" s="102"/>
      <c r="I20" s="102"/>
    </row>
    <row r="21" spans="1:9" x14ac:dyDescent="0.25">
      <c r="A21" s="105" t="s">
        <v>14</v>
      </c>
      <c r="B21" s="111">
        <v>0.1918</v>
      </c>
      <c r="C21" s="111">
        <v>0.18490000000000001</v>
      </c>
      <c r="D21" s="111">
        <v>0.21540000000000001</v>
      </c>
      <c r="E21" s="111">
        <v>0.19950000000000001</v>
      </c>
      <c r="F21" s="111">
        <v>0.18423281605403219</v>
      </c>
      <c r="G21" s="111">
        <v>0.2041</v>
      </c>
      <c r="H21" s="112"/>
      <c r="I21" s="112"/>
    </row>
  </sheetData>
  <mergeCells count="1">
    <mergeCell ref="H2:I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1A49F-295A-48C5-AAAC-BBF0A572F2D9}">
  <dimension ref="A1:H15"/>
  <sheetViews>
    <sheetView workbookViewId="0"/>
  </sheetViews>
  <sheetFormatPr defaultRowHeight="15" x14ac:dyDescent="0.25"/>
  <cols>
    <col min="1" max="1" width="36.140625" bestFit="1" customWidth="1"/>
    <col min="2" max="8" width="6" bestFit="1" customWidth="1"/>
  </cols>
  <sheetData>
    <row r="1" spans="1:8" x14ac:dyDescent="0.25">
      <c r="A1" s="113" t="s">
        <v>194</v>
      </c>
      <c r="B1" s="114">
        <v>2016</v>
      </c>
      <c r="C1" s="114">
        <v>2017</v>
      </c>
      <c r="D1" s="114">
        <v>2018</v>
      </c>
      <c r="E1" s="114">
        <v>2019</v>
      </c>
      <c r="F1" s="114">
        <v>2020</v>
      </c>
      <c r="G1" s="114">
        <v>2021</v>
      </c>
      <c r="H1" s="114">
        <v>2022</v>
      </c>
    </row>
    <row r="2" spans="1:8" x14ac:dyDescent="0.25">
      <c r="A2" s="8" t="s">
        <v>195</v>
      </c>
      <c r="B2" s="115">
        <v>0.64175648048704537</v>
      </c>
      <c r="C2" s="115">
        <v>0.64099096825633783</v>
      </c>
      <c r="D2" s="115">
        <v>0.65169284141782569</v>
      </c>
      <c r="E2" s="115">
        <v>0.71335415808544822</v>
      </c>
      <c r="F2" s="115">
        <v>0.71644398547057508</v>
      </c>
      <c r="G2" s="115">
        <v>0.61995593450140474</v>
      </c>
      <c r="H2" s="115">
        <v>0.63062032294844672</v>
      </c>
    </row>
    <row r="3" spans="1:8" x14ac:dyDescent="0.25">
      <c r="A3" s="8" t="s">
        <v>148</v>
      </c>
      <c r="B3" s="115">
        <v>0.25318171278079132</v>
      </c>
      <c r="C3" s="115">
        <v>0.26527906355736663</v>
      </c>
      <c r="D3" s="115">
        <v>0.26405771703033909</v>
      </c>
      <c r="E3" s="115">
        <v>0.23219366269057889</v>
      </c>
      <c r="F3" s="115">
        <v>0.22961517398175924</v>
      </c>
      <c r="G3" s="115">
        <v>0.29396750559512125</v>
      </c>
      <c r="H3" s="115">
        <v>0.29694555176498177</v>
      </c>
    </row>
    <row r="4" spans="1:8" x14ac:dyDescent="0.25">
      <c r="A4" s="8" t="s">
        <v>149</v>
      </c>
      <c r="B4" s="115">
        <v>0.10506181501574349</v>
      </c>
      <c r="C4" s="115">
        <v>9.372996818629549E-2</v>
      </c>
      <c r="D4" s="115">
        <v>8.4249441551835211E-2</v>
      </c>
      <c r="E4" s="115">
        <v>5.4452171910044797E-2</v>
      </c>
      <c r="F4" s="115">
        <v>5.3940833651471988E-2</v>
      </c>
      <c r="G4" s="115">
        <v>8.6076559903474043E-2</v>
      </c>
      <c r="H4" s="115">
        <v>7.2434125286571449E-2</v>
      </c>
    </row>
    <row r="5" spans="1:8" x14ac:dyDescent="0.25">
      <c r="A5" s="116" t="s">
        <v>150</v>
      </c>
      <c r="B5" s="117">
        <v>1.00000000828358</v>
      </c>
      <c r="C5" s="117">
        <v>1</v>
      </c>
      <c r="D5" s="117">
        <v>1</v>
      </c>
      <c r="E5" s="117">
        <v>0.99999999268607187</v>
      </c>
      <c r="F5" s="117">
        <v>0.99999999310380627</v>
      </c>
      <c r="G5" s="117">
        <v>1</v>
      </c>
      <c r="H5" s="117">
        <v>1</v>
      </c>
    </row>
    <row r="6" spans="1:8" x14ac:dyDescent="0.25">
      <c r="A6" s="113" t="s">
        <v>196</v>
      </c>
      <c r="B6" s="118"/>
      <c r="C6" s="118"/>
      <c r="D6" s="118"/>
      <c r="E6" s="118"/>
      <c r="F6" s="118"/>
      <c r="G6" s="118"/>
      <c r="H6" s="118"/>
    </row>
    <row r="7" spans="1:8" x14ac:dyDescent="0.25">
      <c r="A7" s="8" t="s">
        <v>195</v>
      </c>
      <c r="B7" s="115">
        <v>0.46745412960095994</v>
      </c>
      <c r="C7" s="115">
        <v>0.51158529817900411</v>
      </c>
      <c r="D7" s="115">
        <v>0.55762400816243363</v>
      </c>
      <c r="E7" s="115">
        <v>0.56876659290447384</v>
      </c>
      <c r="F7" s="115">
        <v>0.60223631443259851</v>
      </c>
      <c r="G7" s="115">
        <v>0.65822754965093022</v>
      </c>
      <c r="H7" s="115">
        <v>0.70095871797863796</v>
      </c>
    </row>
    <row r="8" spans="1:8" x14ac:dyDescent="0.25">
      <c r="A8" s="8" t="s">
        <v>148</v>
      </c>
      <c r="B8" s="115">
        <v>0.33214094724050403</v>
      </c>
      <c r="C8" s="115">
        <v>0.30412612909070708</v>
      </c>
      <c r="D8" s="115">
        <v>0.27322721355706536</v>
      </c>
      <c r="E8" s="115">
        <v>0.2753209669846397</v>
      </c>
      <c r="F8" s="115">
        <v>0.25185782958784986</v>
      </c>
      <c r="G8" s="115">
        <v>0.21686291487210807</v>
      </c>
      <c r="H8" s="115">
        <v>0.18670051008621205</v>
      </c>
    </row>
    <row r="9" spans="1:8" x14ac:dyDescent="0.25">
      <c r="A9" s="8" t="s">
        <v>149</v>
      </c>
      <c r="B9" s="115">
        <v>0.20040491413055161</v>
      </c>
      <c r="C9" s="115">
        <v>0.18428856417905728</v>
      </c>
      <c r="D9" s="115">
        <v>0.16914877828050096</v>
      </c>
      <c r="E9" s="115">
        <v>0.15591244011088637</v>
      </c>
      <c r="F9" s="115">
        <v>0.14590585597955169</v>
      </c>
      <c r="G9" s="115">
        <v>0.12490954207208804</v>
      </c>
      <c r="H9" s="115">
        <v>0.11234077935189964</v>
      </c>
    </row>
    <row r="10" spans="1:8" x14ac:dyDescent="0.25">
      <c r="A10" s="116" t="s">
        <v>150</v>
      </c>
      <c r="B10" s="117">
        <v>0.99999999097201553</v>
      </c>
      <c r="C10" s="117">
        <v>0.9999999914487685</v>
      </c>
      <c r="D10" s="117">
        <v>1</v>
      </c>
      <c r="E10" s="117">
        <v>0.99999999999999989</v>
      </c>
      <c r="F10" s="117">
        <v>1</v>
      </c>
      <c r="G10" s="117">
        <v>1.0000000065951262</v>
      </c>
      <c r="H10" s="117">
        <v>1.0000000074167497</v>
      </c>
    </row>
    <row r="11" spans="1:8" x14ac:dyDescent="0.25">
      <c r="A11" s="113" t="s">
        <v>6</v>
      </c>
      <c r="B11" s="118"/>
      <c r="C11" s="118"/>
      <c r="D11" s="118"/>
      <c r="E11" s="118"/>
      <c r="F11" s="118"/>
      <c r="G11" s="118"/>
      <c r="H11" s="118"/>
    </row>
    <row r="12" spans="1:8" x14ac:dyDescent="0.25">
      <c r="A12" s="8" t="s">
        <v>195</v>
      </c>
      <c r="B12" s="115">
        <v>0.55835284094285476</v>
      </c>
      <c r="C12" s="115">
        <v>0.57512654779197314</v>
      </c>
      <c r="D12" s="115">
        <v>0.60469880862424941</v>
      </c>
      <c r="E12" s="115">
        <v>0.64271381205354694</v>
      </c>
      <c r="F12" s="115">
        <v>0.66028016660789068</v>
      </c>
      <c r="G12" s="115">
        <v>0.64150883291095384</v>
      </c>
      <c r="H12" s="115">
        <v>0.66925529359092151</v>
      </c>
    </row>
    <row r="13" spans="1:8" x14ac:dyDescent="0.25">
      <c r="A13" s="8" t="s">
        <v>148</v>
      </c>
      <c r="B13" s="115">
        <v>0.29096369045398424</v>
      </c>
      <c r="C13" s="115">
        <v>0.28505130093802067</v>
      </c>
      <c r="D13" s="115">
        <v>0.26863853017785322</v>
      </c>
      <c r="E13" s="115">
        <v>0.25326413203740306</v>
      </c>
      <c r="F13" s="115">
        <v>0.24055342836598079</v>
      </c>
      <c r="G13" s="115">
        <v>0.25054557515737308</v>
      </c>
      <c r="H13" s="115">
        <v>0.23639094361804511</v>
      </c>
    </row>
    <row r="14" spans="1:8" x14ac:dyDescent="0.25">
      <c r="A14" s="8" t="s">
        <v>149</v>
      </c>
      <c r="B14" s="115">
        <v>0.15068346860316104</v>
      </c>
      <c r="C14" s="115">
        <v>0.13982215127000611</v>
      </c>
      <c r="D14" s="115">
        <v>0.12666266534097134</v>
      </c>
      <c r="E14" s="115">
        <v>0.10402205590904996</v>
      </c>
      <c r="F14" s="115">
        <v>9.9166405026128376E-2</v>
      </c>
      <c r="G14" s="115">
        <v>0.10794559193167312</v>
      </c>
      <c r="H14" s="115">
        <v>9.4353762791033496E-2</v>
      </c>
    </row>
    <row r="15" spans="1:8" x14ac:dyDescent="0.25">
      <c r="A15" s="116" t="s">
        <v>150</v>
      </c>
      <c r="B15" s="117">
        <v>1</v>
      </c>
      <c r="C15" s="117">
        <v>0.99999999999999989</v>
      </c>
      <c r="D15" s="117">
        <v>1.0000000041430739</v>
      </c>
      <c r="E15" s="117">
        <v>1</v>
      </c>
      <c r="F15" s="117">
        <v>0.99999999999999989</v>
      </c>
      <c r="G15" s="117">
        <v>1</v>
      </c>
      <c r="H15" s="117">
        <v>1.0000000000000002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DAE0D-E7D7-4A2C-8B4E-BD02C027DCEF}">
  <dimension ref="A1:H14"/>
  <sheetViews>
    <sheetView workbookViewId="0">
      <selection sqref="A1:B1"/>
    </sheetView>
  </sheetViews>
  <sheetFormatPr defaultRowHeight="15" x14ac:dyDescent="0.25"/>
  <cols>
    <col min="1" max="1" width="58" bestFit="1" customWidth="1"/>
    <col min="2" max="6" width="5.5703125" bestFit="1" customWidth="1"/>
    <col min="7" max="8" width="7.28515625" bestFit="1" customWidth="1"/>
  </cols>
  <sheetData>
    <row r="1" spans="1:8" x14ac:dyDescent="0.25">
      <c r="A1" s="186" t="s">
        <v>6</v>
      </c>
      <c r="B1" s="186"/>
      <c r="C1" s="3"/>
      <c r="D1" s="3"/>
      <c r="E1" s="3"/>
      <c r="F1" s="3"/>
      <c r="G1" s="187"/>
      <c r="H1" s="187"/>
    </row>
    <row r="2" spans="1:8" x14ac:dyDescent="0.25">
      <c r="A2" s="4"/>
      <c r="B2" s="188" t="s">
        <v>7</v>
      </c>
      <c r="C2" s="188"/>
      <c r="D2" s="188"/>
      <c r="E2" s="4"/>
      <c r="F2" s="4"/>
      <c r="G2" s="187">
        <v>2022</v>
      </c>
      <c r="H2" s="187"/>
    </row>
    <row r="3" spans="1:8" ht="25.5" x14ac:dyDescent="0.25">
      <c r="A3" s="5" t="s">
        <v>8</v>
      </c>
      <c r="B3" s="6">
        <v>2018</v>
      </c>
      <c r="C3" s="6">
        <v>2019</v>
      </c>
      <c r="D3" s="6">
        <v>2020</v>
      </c>
      <c r="E3" s="6">
        <v>2021</v>
      </c>
      <c r="F3" s="6">
        <v>2022</v>
      </c>
      <c r="G3" s="7" t="s">
        <v>9</v>
      </c>
      <c r="H3" s="7" t="s">
        <v>10</v>
      </c>
    </row>
    <row r="4" spans="1:8" x14ac:dyDescent="0.25">
      <c r="A4" s="8" t="s">
        <v>11</v>
      </c>
      <c r="B4" s="9">
        <v>-0.63099969379999998</v>
      </c>
      <c r="C4" s="9">
        <v>11.89033603</v>
      </c>
      <c r="D4" s="9">
        <v>5.7890876036886372</v>
      </c>
      <c r="E4" s="9">
        <v>6.6523954158714016</v>
      </c>
      <c r="F4" s="9">
        <v>-11.2736</v>
      </c>
      <c r="G4" s="10">
        <v>-15.425000000000001</v>
      </c>
      <c r="H4" s="10">
        <v>-6.4749999999999996</v>
      </c>
    </row>
    <row r="5" spans="1:8" x14ac:dyDescent="0.25">
      <c r="A5" s="11" t="s">
        <v>12</v>
      </c>
      <c r="B5" s="9">
        <v>-3.1463679989000002</v>
      </c>
      <c r="C5" s="9">
        <v>13.864079670000001</v>
      </c>
      <c r="D5" s="9">
        <v>6.6901837453989526</v>
      </c>
      <c r="E5" s="9">
        <v>14.019522868767488</v>
      </c>
      <c r="F5" s="9">
        <v>-10.139900000000001</v>
      </c>
      <c r="G5" s="12">
        <v>-11.85</v>
      </c>
      <c r="H5" s="12">
        <v>-5.4</v>
      </c>
    </row>
    <row r="6" spans="1:8" x14ac:dyDescent="0.25">
      <c r="A6" s="8" t="s">
        <v>13</v>
      </c>
      <c r="B6" s="9">
        <v>3.9719809584000001</v>
      </c>
      <c r="C6" s="9">
        <v>3.9665305480000002</v>
      </c>
      <c r="D6" s="9">
        <v>4.6022738447626068</v>
      </c>
      <c r="E6" s="9">
        <v>4.5569503828760283</v>
      </c>
      <c r="F6" s="9">
        <v>5.0077999999999996</v>
      </c>
      <c r="G6" s="12">
        <v>3.4750000000000001</v>
      </c>
      <c r="H6" s="12">
        <v>5.3</v>
      </c>
    </row>
    <row r="7" spans="1:8" x14ac:dyDescent="0.25">
      <c r="A7" s="13" t="s">
        <v>14</v>
      </c>
      <c r="B7" s="9">
        <v>0.18485078730000001</v>
      </c>
      <c r="C7" s="9">
        <v>0.21535343600000001</v>
      </c>
      <c r="D7" s="9">
        <v>0.19948842780999035</v>
      </c>
      <c r="E7" s="9">
        <v>0.18423281605403219</v>
      </c>
      <c r="F7" s="9">
        <v>0.2041</v>
      </c>
      <c r="G7" s="12">
        <v>0.1</v>
      </c>
      <c r="H7" s="12">
        <v>0.625</v>
      </c>
    </row>
    <row r="8" spans="1:8" x14ac:dyDescent="0.25">
      <c r="A8" s="14" t="s">
        <v>15</v>
      </c>
      <c r="B8" s="9">
        <v>762.08739242889999</v>
      </c>
      <c r="C8" s="9">
        <v>786.51248750000002</v>
      </c>
      <c r="D8" s="9">
        <v>755.83304507099626</v>
      </c>
      <c r="E8" s="9">
        <v>772.06830747665151</v>
      </c>
      <c r="F8" s="9">
        <v>785.60979999999995</v>
      </c>
      <c r="G8" s="15">
        <v>325.25</v>
      </c>
      <c r="H8" s="15">
        <v>1036</v>
      </c>
    </row>
    <row r="9" spans="1:8" x14ac:dyDescent="0.25">
      <c r="A9" s="8" t="s">
        <v>16</v>
      </c>
      <c r="B9" s="9">
        <v>-4.0949260334000002</v>
      </c>
      <c r="C9" s="9">
        <v>7.996599647</v>
      </c>
      <c r="D9" s="9">
        <v>4.5904771250688654</v>
      </c>
      <c r="E9" s="9">
        <v>9.1253660502941027</v>
      </c>
      <c r="F9" s="9">
        <v>-3.7694000000000001</v>
      </c>
      <c r="G9" s="16">
        <v>-10.275</v>
      </c>
      <c r="H9" s="16">
        <v>-1.7749999999999999</v>
      </c>
    </row>
    <row r="10" spans="1:8" x14ac:dyDescent="0.25">
      <c r="A10" s="8" t="s">
        <v>17</v>
      </c>
      <c r="B10" s="9">
        <v>-2.1260706383999999</v>
      </c>
      <c r="C10" s="9">
        <v>9.0479058820000002</v>
      </c>
      <c r="D10" s="9">
        <v>5.0734826076564259</v>
      </c>
      <c r="E10" s="9">
        <v>9.7066515781639851</v>
      </c>
      <c r="F10" s="9">
        <v>-2.8195999999999999</v>
      </c>
      <c r="G10" s="12">
        <v>-11.9</v>
      </c>
      <c r="H10" s="12">
        <v>-2.8</v>
      </c>
    </row>
    <row r="11" spans="1:8" x14ac:dyDescent="0.25">
      <c r="A11" s="8" t="s">
        <v>18</v>
      </c>
      <c r="B11" s="9">
        <v>304.12052613169999</v>
      </c>
      <c r="C11" s="9">
        <v>279.80652049999998</v>
      </c>
      <c r="D11" s="9">
        <v>269.02374919938484</v>
      </c>
      <c r="E11" s="9">
        <v>245.82531923105603</v>
      </c>
      <c r="F11" s="9">
        <v>243.80590000000001</v>
      </c>
      <c r="G11" s="17">
        <v>261.5</v>
      </c>
      <c r="H11" s="17">
        <v>399</v>
      </c>
    </row>
    <row r="12" spans="1:8" x14ac:dyDescent="0.25">
      <c r="A12" s="18" t="s">
        <v>19</v>
      </c>
      <c r="B12" s="9">
        <v>-8.1440534999999998E-3</v>
      </c>
      <c r="C12" s="9">
        <v>-3.8585881000000002E-2</v>
      </c>
      <c r="D12" s="9">
        <v>-4.4755255474852935E-2</v>
      </c>
      <c r="E12" s="9">
        <v>-5.6364030567430258E-2</v>
      </c>
      <c r="F12" s="9">
        <v>-7.9299999999999995E-2</v>
      </c>
      <c r="G12" s="12">
        <v>-0.2</v>
      </c>
      <c r="H12" s="12">
        <v>0</v>
      </c>
    </row>
    <row r="13" spans="1:8" x14ac:dyDescent="0.25">
      <c r="A13" s="19" t="s">
        <v>20</v>
      </c>
      <c r="B13" s="9">
        <v>-6.4919994999999998E-3</v>
      </c>
      <c r="C13" s="9">
        <v>0.175061089</v>
      </c>
      <c r="D13" s="9">
        <v>-0.26310215110973151</v>
      </c>
      <c r="E13" s="9">
        <v>3.628806856650893E-2</v>
      </c>
      <c r="F13" s="9">
        <v>-0.17169999999999999</v>
      </c>
      <c r="G13" s="12">
        <v>-0.1</v>
      </c>
      <c r="H13" s="12">
        <v>0.2</v>
      </c>
    </row>
    <row r="14" spans="1:8" x14ac:dyDescent="0.25">
      <c r="A14" s="20" t="s">
        <v>21</v>
      </c>
      <c r="B14" s="21">
        <v>0.15126506910000001</v>
      </c>
      <c r="C14" s="21">
        <v>10.542333129999999</v>
      </c>
      <c r="D14" s="21">
        <v>5.5382995068854584</v>
      </c>
      <c r="E14" s="21">
        <v>5.2886562810095006</v>
      </c>
      <c r="F14" s="21">
        <v>-14.315200000000001</v>
      </c>
      <c r="G14" s="22">
        <v>-15.4</v>
      </c>
      <c r="H14" s="22">
        <v>-5.875</v>
      </c>
    </row>
  </sheetData>
  <mergeCells count="4">
    <mergeCell ref="A1:B1"/>
    <mergeCell ref="G1:H1"/>
    <mergeCell ref="B2:D2"/>
    <mergeCell ref="G2:H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3FF84-376D-41C4-9B06-5DB7740929DF}">
  <dimension ref="A1:G22"/>
  <sheetViews>
    <sheetView workbookViewId="0"/>
  </sheetViews>
  <sheetFormatPr defaultRowHeight="15" x14ac:dyDescent="0.25"/>
  <sheetData>
    <row r="1" spans="1:7" x14ac:dyDescent="0.25">
      <c r="A1" t="s">
        <v>197</v>
      </c>
    </row>
    <row r="2" spans="1:7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  <c r="G2" t="s">
        <v>7</v>
      </c>
    </row>
    <row r="3" spans="1:7" x14ac:dyDescent="0.25">
      <c r="A3">
        <v>2003</v>
      </c>
      <c r="B3" s="1">
        <v>3667</v>
      </c>
      <c r="C3" s="1">
        <v>1380.5</v>
      </c>
      <c r="D3" s="1">
        <v>743.5</v>
      </c>
      <c r="E3" s="1">
        <v>468.5</v>
      </c>
      <c r="F3" s="1">
        <v>332</v>
      </c>
      <c r="G3" s="1">
        <v>1030.161290215</v>
      </c>
    </row>
    <row r="4" spans="1:7" x14ac:dyDescent="0.25">
      <c r="A4">
        <v>2004</v>
      </c>
      <c r="B4" s="1">
        <v>2937</v>
      </c>
      <c r="C4" s="1">
        <v>1190</v>
      </c>
      <c r="D4" s="1">
        <v>745</v>
      </c>
      <c r="E4" s="1">
        <v>450</v>
      </c>
      <c r="F4" s="1">
        <v>323</v>
      </c>
      <c r="G4" s="1">
        <v>906.19512099746601</v>
      </c>
    </row>
    <row r="5" spans="1:7" x14ac:dyDescent="0.25">
      <c r="A5">
        <v>2005</v>
      </c>
      <c r="B5" s="1">
        <v>3115</v>
      </c>
      <c r="C5" s="1">
        <v>1315</v>
      </c>
      <c r="D5" s="1">
        <v>739</v>
      </c>
      <c r="E5" s="1">
        <v>567</v>
      </c>
      <c r="F5" s="1">
        <v>322</v>
      </c>
      <c r="G5" s="1">
        <v>900.95889728798602</v>
      </c>
    </row>
    <row r="6" spans="1:7" x14ac:dyDescent="0.25">
      <c r="A6">
        <v>2006</v>
      </c>
      <c r="B6" s="1">
        <v>2886</v>
      </c>
      <c r="C6" s="1">
        <v>1188</v>
      </c>
      <c r="D6" s="1">
        <v>821.5</v>
      </c>
      <c r="E6" s="1">
        <v>492</v>
      </c>
      <c r="F6" s="1">
        <v>236</v>
      </c>
      <c r="G6" s="1">
        <v>963.60892083007002</v>
      </c>
    </row>
    <row r="7" spans="1:7" x14ac:dyDescent="0.25">
      <c r="A7">
        <v>2007</v>
      </c>
      <c r="B7" s="1">
        <v>2701</v>
      </c>
      <c r="C7" s="1">
        <v>1322</v>
      </c>
      <c r="D7" s="1">
        <v>824</v>
      </c>
      <c r="E7" s="1">
        <v>529</v>
      </c>
      <c r="F7" s="1">
        <v>334</v>
      </c>
      <c r="G7" s="1">
        <v>949.26983159448696</v>
      </c>
    </row>
    <row r="8" spans="1:7" x14ac:dyDescent="0.25">
      <c r="A8">
        <v>2008</v>
      </c>
      <c r="B8" s="1">
        <v>2436</v>
      </c>
      <c r="C8" s="1">
        <v>1434</v>
      </c>
      <c r="D8" s="1">
        <v>811</v>
      </c>
      <c r="E8" s="1">
        <v>399</v>
      </c>
      <c r="F8" s="1">
        <v>365</v>
      </c>
      <c r="G8" s="1">
        <v>895.03792827503401</v>
      </c>
    </row>
    <row r="9" spans="1:7" x14ac:dyDescent="0.25">
      <c r="A9">
        <v>2009</v>
      </c>
      <c r="B9" s="1">
        <v>2702</v>
      </c>
      <c r="C9" s="1">
        <v>1334</v>
      </c>
      <c r="D9" s="1">
        <v>971</v>
      </c>
      <c r="E9" s="1">
        <v>516</v>
      </c>
      <c r="F9" s="1">
        <v>354</v>
      </c>
      <c r="G9" s="1">
        <v>929.22388537505299</v>
      </c>
    </row>
    <row r="10" spans="1:7" x14ac:dyDescent="0.25">
      <c r="A10">
        <v>2010</v>
      </c>
      <c r="B10" s="1">
        <v>2406</v>
      </c>
      <c r="C10" s="1">
        <v>1233</v>
      </c>
      <c r="D10" s="1">
        <v>941</v>
      </c>
      <c r="E10" s="1">
        <v>522</v>
      </c>
      <c r="F10" s="1">
        <v>378</v>
      </c>
      <c r="G10" s="1">
        <v>813.76810778198706</v>
      </c>
    </row>
    <row r="11" spans="1:7" x14ac:dyDescent="0.25">
      <c r="A11">
        <v>2011</v>
      </c>
      <c r="B11" s="1">
        <v>3119</v>
      </c>
      <c r="C11" s="1">
        <v>1395</v>
      </c>
      <c r="D11" s="1">
        <v>1120</v>
      </c>
      <c r="E11" s="1">
        <v>533</v>
      </c>
      <c r="F11" s="1">
        <v>402</v>
      </c>
      <c r="G11" s="1">
        <v>956.17206684611995</v>
      </c>
    </row>
    <row r="12" spans="1:7" x14ac:dyDescent="0.25">
      <c r="A12">
        <v>2012</v>
      </c>
      <c r="B12" s="1">
        <v>2358</v>
      </c>
      <c r="C12" s="1">
        <v>1449</v>
      </c>
      <c r="D12" s="1">
        <v>962</v>
      </c>
      <c r="E12" s="1">
        <v>538</v>
      </c>
      <c r="F12" s="1">
        <v>400</v>
      </c>
      <c r="G12" s="1">
        <v>881.90839889961103</v>
      </c>
    </row>
    <row r="13" spans="1:7" x14ac:dyDescent="0.25">
      <c r="A13">
        <v>2013</v>
      </c>
      <c r="B13" s="1">
        <v>2820</v>
      </c>
      <c r="C13" s="1">
        <v>1291</v>
      </c>
      <c r="D13" s="1">
        <v>966</v>
      </c>
      <c r="E13" s="1">
        <v>530</v>
      </c>
      <c r="F13" s="1">
        <v>378</v>
      </c>
      <c r="G13" s="1">
        <v>880.71077233237099</v>
      </c>
    </row>
    <row r="14" spans="1:7" x14ac:dyDescent="0.25">
      <c r="A14">
        <v>2014</v>
      </c>
      <c r="B14" s="1">
        <v>2399</v>
      </c>
      <c r="C14" s="1">
        <v>1276</v>
      </c>
      <c r="D14" s="1">
        <v>861.5</v>
      </c>
      <c r="E14" s="1">
        <v>512</v>
      </c>
      <c r="F14" s="1">
        <v>382</v>
      </c>
      <c r="G14" s="1">
        <v>826.36454279184647</v>
      </c>
    </row>
    <row r="15" spans="1:7" x14ac:dyDescent="0.25">
      <c r="A15">
        <v>2015</v>
      </c>
      <c r="B15" s="1">
        <v>2724</v>
      </c>
      <c r="C15" s="1">
        <v>1291</v>
      </c>
      <c r="D15" s="1">
        <v>789.5</v>
      </c>
      <c r="E15" s="1">
        <v>443</v>
      </c>
      <c r="F15" s="1">
        <v>367</v>
      </c>
      <c r="G15" s="1">
        <v>772.28141488504582</v>
      </c>
    </row>
    <row r="16" spans="1:7" x14ac:dyDescent="0.25">
      <c r="A16">
        <v>2016</v>
      </c>
      <c r="B16" s="1">
        <v>2345.6</v>
      </c>
      <c r="C16" s="1">
        <v>1320</v>
      </c>
      <c r="D16" s="1">
        <v>686</v>
      </c>
      <c r="E16" s="1">
        <v>402.5</v>
      </c>
      <c r="F16" s="1">
        <v>261.7</v>
      </c>
      <c r="G16" s="1">
        <v>854.08530050000002</v>
      </c>
    </row>
    <row r="17" spans="1:7" x14ac:dyDescent="0.25">
      <c r="A17">
        <v>2017</v>
      </c>
      <c r="B17" s="1">
        <v>2504.8000000000006</v>
      </c>
      <c r="C17" s="1">
        <v>1211.5</v>
      </c>
      <c r="D17" s="1">
        <v>552</v>
      </c>
      <c r="E17" s="1">
        <v>372.5</v>
      </c>
      <c r="F17" s="1">
        <v>285.2</v>
      </c>
      <c r="G17" s="1">
        <v>754.524574171057</v>
      </c>
    </row>
    <row r="18" spans="1:7" x14ac:dyDescent="0.25">
      <c r="A18">
        <v>2018</v>
      </c>
      <c r="B18" s="1">
        <v>2119.1999999999998</v>
      </c>
      <c r="C18" s="1">
        <v>1159</v>
      </c>
      <c r="D18" s="1">
        <v>537</v>
      </c>
      <c r="E18" s="1">
        <v>360</v>
      </c>
      <c r="F18" s="1">
        <v>277.8</v>
      </c>
      <c r="G18" s="1">
        <v>760.95733175769055</v>
      </c>
    </row>
    <row r="19" spans="1:7" x14ac:dyDescent="0.25">
      <c r="A19">
        <v>2019</v>
      </c>
      <c r="B19" s="1">
        <v>1532</v>
      </c>
      <c r="C19" s="1">
        <v>958</v>
      </c>
      <c r="D19" s="1">
        <v>486</v>
      </c>
      <c r="E19" s="1">
        <v>351</v>
      </c>
      <c r="F19" s="1">
        <v>260</v>
      </c>
      <c r="G19" s="1">
        <v>785.34</v>
      </c>
    </row>
    <row r="20" spans="1:7" x14ac:dyDescent="0.25">
      <c r="A20">
        <v>2020</v>
      </c>
      <c r="B20" s="1">
        <v>1674.0000000000009</v>
      </c>
      <c r="C20" s="1">
        <v>1063</v>
      </c>
      <c r="D20" s="1">
        <v>479.5</v>
      </c>
      <c r="E20" s="1">
        <v>338.75</v>
      </c>
      <c r="F20" s="1">
        <v>255</v>
      </c>
      <c r="G20" s="1">
        <v>754.77706481256939</v>
      </c>
    </row>
    <row r="21" spans="1:7" x14ac:dyDescent="0.25">
      <c r="A21">
        <v>2021</v>
      </c>
      <c r="B21" s="1">
        <v>1673.4</v>
      </c>
      <c r="C21" s="1">
        <v>903</v>
      </c>
      <c r="D21" s="1">
        <v>436</v>
      </c>
      <c r="E21" s="1">
        <v>332</v>
      </c>
      <c r="F21" s="1">
        <v>259.60000000000002</v>
      </c>
      <c r="G21" s="1">
        <v>770.74</v>
      </c>
    </row>
    <row r="22" spans="1:7" x14ac:dyDescent="0.25">
      <c r="A22">
        <v>2022</v>
      </c>
      <c r="B22" s="1">
        <v>1801.6</v>
      </c>
      <c r="C22" s="1">
        <v>983</v>
      </c>
      <c r="D22" s="1">
        <v>454</v>
      </c>
      <c r="E22" s="1">
        <v>326</v>
      </c>
      <c r="F22" s="1">
        <v>245.4</v>
      </c>
      <c r="G22" s="1">
        <v>784.29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6F77E-904A-448C-8B51-AF889AAE6999}">
  <dimension ref="A1:D22"/>
  <sheetViews>
    <sheetView topLeftCell="A2" workbookViewId="0">
      <selection activeCell="A2" sqref="A2"/>
    </sheetView>
  </sheetViews>
  <sheetFormatPr defaultRowHeight="15" x14ac:dyDescent="0.25"/>
  <sheetData>
    <row r="1" spans="1:4" x14ac:dyDescent="0.25">
      <c r="A1" t="s">
        <v>18</v>
      </c>
    </row>
    <row r="2" spans="1:4" x14ac:dyDescent="0.25">
      <c r="B2" t="s">
        <v>198</v>
      </c>
      <c r="C2" t="s">
        <v>202</v>
      </c>
      <c r="D2" t="s">
        <v>7</v>
      </c>
    </row>
    <row r="3" spans="1:4" x14ac:dyDescent="0.25">
      <c r="A3">
        <v>2003</v>
      </c>
      <c r="B3" s="1">
        <v>680.88</v>
      </c>
      <c r="C3" s="1">
        <v>133</v>
      </c>
      <c r="D3" s="1">
        <v>260.66342143152798</v>
      </c>
    </row>
    <row r="4" spans="1:4" x14ac:dyDescent="0.25">
      <c r="A4">
        <v>2004</v>
      </c>
      <c r="B4" s="1">
        <v>740</v>
      </c>
      <c r="C4" s="1">
        <v>142</v>
      </c>
      <c r="D4" s="1">
        <v>275.42534452937798</v>
      </c>
    </row>
    <row r="5" spans="1:4" x14ac:dyDescent="0.25">
      <c r="A5">
        <v>2005</v>
      </c>
      <c r="B5" s="1">
        <v>646</v>
      </c>
      <c r="C5" s="1">
        <v>151</v>
      </c>
      <c r="D5" s="1">
        <v>264.02844573572099</v>
      </c>
    </row>
    <row r="6" spans="1:4" x14ac:dyDescent="0.25">
      <c r="A6">
        <v>2006</v>
      </c>
      <c r="B6" s="1">
        <v>958</v>
      </c>
      <c r="C6" s="1">
        <v>141.5</v>
      </c>
      <c r="D6" s="1">
        <v>305.34537588415799</v>
      </c>
    </row>
    <row r="7" spans="1:4" x14ac:dyDescent="0.25">
      <c r="A7">
        <v>2007</v>
      </c>
      <c r="B7" s="1">
        <v>869</v>
      </c>
      <c r="C7" s="1">
        <v>142</v>
      </c>
      <c r="D7" s="1">
        <v>325.94012071186398</v>
      </c>
    </row>
    <row r="8" spans="1:4" x14ac:dyDescent="0.25">
      <c r="A8">
        <v>2008</v>
      </c>
      <c r="B8" s="1">
        <v>686</v>
      </c>
      <c r="C8" s="1">
        <v>136</v>
      </c>
      <c r="D8" s="1">
        <v>260.041548972128</v>
      </c>
    </row>
    <row r="9" spans="1:4" x14ac:dyDescent="0.25">
      <c r="A9">
        <v>2009</v>
      </c>
      <c r="B9" s="1">
        <v>707</v>
      </c>
      <c r="C9" s="1">
        <v>139</v>
      </c>
      <c r="D9" s="1">
        <v>304.652909572135</v>
      </c>
    </row>
    <row r="10" spans="1:4" x14ac:dyDescent="0.25">
      <c r="A10">
        <v>2010</v>
      </c>
      <c r="B10" s="1">
        <v>878.99999999999989</v>
      </c>
      <c r="C10" s="1">
        <v>148.5</v>
      </c>
      <c r="D10" s="1">
        <v>300.31741198034496</v>
      </c>
    </row>
    <row r="11" spans="1:4" x14ac:dyDescent="0.25">
      <c r="A11">
        <v>2011</v>
      </c>
      <c r="B11" s="1">
        <v>722</v>
      </c>
      <c r="C11" s="1">
        <v>140</v>
      </c>
      <c r="D11" s="1">
        <v>299.08817687519604</v>
      </c>
    </row>
    <row r="12" spans="1:4" x14ac:dyDescent="0.25">
      <c r="A12">
        <v>2012</v>
      </c>
      <c r="B12" s="1">
        <v>852.99999999999989</v>
      </c>
      <c r="C12" s="1">
        <v>164</v>
      </c>
      <c r="D12" s="1">
        <v>333.44397975910101</v>
      </c>
    </row>
    <row r="13" spans="1:4" x14ac:dyDescent="0.25">
      <c r="A13">
        <v>2013</v>
      </c>
      <c r="B13" s="1">
        <v>976</v>
      </c>
      <c r="C13" s="1">
        <v>164.3</v>
      </c>
      <c r="D13" s="1">
        <v>369.06468205992297</v>
      </c>
    </row>
    <row r="14" spans="1:4" x14ac:dyDescent="0.25">
      <c r="A14">
        <v>2014</v>
      </c>
      <c r="B14" s="1">
        <v>819.99999999999989</v>
      </c>
      <c r="C14" s="1">
        <v>179.6</v>
      </c>
      <c r="D14" s="1">
        <v>381.37069417941814</v>
      </c>
    </row>
    <row r="15" spans="1:4" x14ac:dyDescent="0.25">
      <c r="A15">
        <v>2015</v>
      </c>
      <c r="B15" s="1">
        <v>1403.578</v>
      </c>
      <c r="C15" s="1">
        <v>174.6</v>
      </c>
      <c r="D15" s="1">
        <v>417.56779923631768</v>
      </c>
    </row>
    <row r="16" spans="1:4" x14ac:dyDescent="0.25">
      <c r="A16">
        <v>2016</v>
      </c>
      <c r="B16" s="1">
        <v>545.04</v>
      </c>
      <c r="C16" s="1">
        <v>198.60000000000002</v>
      </c>
      <c r="D16" s="1">
        <v>311.49820790991384</v>
      </c>
    </row>
    <row r="17" spans="1:4" x14ac:dyDescent="0.25">
      <c r="A17">
        <v>2017</v>
      </c>
      <c r="B17" s="1">
        <v>613</v>
      </c>
      <c r="C17" s="1">
        <v>193.4</v>
      </c>
      <c r="D17" s="1">
        <v>290.36684308776915</v>
      </c>
    </row>
    <row r="18" spans="1:4" x14ac:dyDescent="0.25">
      <c r="A18">
        <v>2018</v>
      </c>
      <c r="B18" s="1">
        <v>632.20000000000005</v>
      </c>
      <c r="C18" s="1">
        <v>175</v>
      </c>
      <c r="D18" s="1">
        <v>304.12055197910473</v>
      </c>
    </row>
    <row r="19" spans="1:4" x14ac:dyDescent="0.25">
      <c r="A19">
        <v>2019</v>
      </c>
      <c r="B19" s="1">
        <v>717</v>
      </c>
      <c r="C19" s="1">
        <v>183.1</v>
      </c>
      <c r="D19" s="1">
        <v>279.81</v>
      </c>
    </row>
    <row r="20" spans="1:4" x14ac:dyDescent="0.25">
      <c r="A20">
        <v>2020</v>
      </c>
      <c r="B20" s="1">
        <v>563.4</v>
      </c>
      <c r="C20" s="1">
        <v>165.6</v>
      </c>
      <c r="D20" s="1">
        <v>269.02031985999997</v>
      </c>
    </row>
    <row r="21" spans="1:4" x14ac:dyDescent="0.25">
      <c r="A21">
        <v>2021</v>
      </c>
      <c r="B21" s="1">
        <v>684.8</v>
      </c>
      <c r="C21" s="1">
        <v>189.4</v>
      </c>
      <c r="D21" s="1">
        <v>245.82540347</v>
      </c>
    </row>
    <row r="22" spans="1:4" x14ac:dyDescent="0.25">
      <c r="A22">
        <v>2022</v>
      </c>
      <c r="B22" s="1">
        <v>477.4</v>
      </c>
      <c r="C22" s="1">
        <v>183.08</v>
      </c>
      <c r="D22" s="1">
        <v>243.80590685000001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E702D-B722-4494-A611-8D310EA6C07C}">
  <dimension ref="A1:C8"/>
  <sheetViews>
    <sheetView workbookViewId="0"/>
  </sheetViews>
  <sheetFormatPr defaultRowHeight="15" x14ac:dyDescent="0.25"/>
  <cols>
    <col min="3" max="3" width="15" bestFit="1" customWidth="1"/>
  </cols>
  <sheetData>
    <row r="1" spans="1:3" x14ac:dyDescent="0.25">
      <c r="B1" t="s">
        <v>209</v>
      </c>
      <c r="C1" t="s">
        <v>210</v>
      </c>
    </row>
    <row r="2" spans="1:3" x14ac:dyDescent="0.25">
      <c r="A2">
        <v>2016</v>
      </c>
      <c r="B2" s="1">
        <v>74.280132121999998</v>
      </c>
      <c r="C2" s="1">
        <v>229.96802317000001</v>
      </c>
    </row>
    <row r="3" spans="1:3" x14ac:dyDescent="0.25">
      <c r="A3">
        <v>2017</v>
      </c>
      <c r="B3" s="1">
        <v>82.975918840000006</v>
      </c>
      <c r="C3" s="1">
        <v>241.00088242999999</v>
      </c>
    </row>
    <row r="4" spans="1:3" x14ac:dyDescent="0.25">
      <c r="A4">
        <v>2018</v>
      </c>
      <c r="B4" s="1">
        <v>75.149789815000005</v>
      </c>
      <c r="C4" s="1">
        <v>230.12985198999999</v>
      </c>
    </row>
    <row r="5" spans="1:3" x14ac:dyDescent="0.25">
      <c r="A5">
        <v>2019</v>
      </c>
      <c r="B5" s="1">
        <v>83.804207595999998</v>
      </c>
      <c r="C5" s="1">
        <v>233.90748425000001</v>
      </c>
    </row>
    <row r="6" spans="1:3" x14ac:dyDescent="0.25">
      <c r="A6">
        <v>2020</v>
      </c>
      <c r="B6" s="1">
        <v>88.400959486000005</v>
      </c>
      <c r="C6" s="1">
        <v>238.61804681999999</v>
      </c>
    </row>
    <row r="7" spans="1:3" x14ac:dyDescent="0.25">
      <c r="A7">
        <v>2021</v>
      </c>
      <c r="B7" s="1">
        <v>99.349340928999993</v>
      </c>
      <c r="C7" s="1">
        <v>253.50703627999999</v>
      </c>
    </row>
    <row r="8" spans="1:3" x14ac:dyDescent="0.25">
      <c r="A8">
        <v>2022</v>
      </c>
      <c r="B8" s="1">
        <v>99.895675795000002</v>
      </c>
      <c r="C8" s="1">
        <v>244.38286514999999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B9FA-01FE-44CB-9248-3768FD12F8A0}">
  <dimension ref="A1:I4"/>
  <sheetViews>
    <sheetView workbookViewId="0"/>
  </sheetViews>
  <sheetFormatPr defaultRowHeight="15" x14ac:dyDescent="0.25"/>
  <cols>
    <col min="1" max="1" width="27" bestFit="1" customWidth="1"/>
  </cols>
  <sheetData>
    <row r="1" spans="1:9" x14ac:dyDescent="0.25">
      <c r="A1" s="23" t="s">
        <v>29</v>
      </c>
    </row>
    <row r="3" spans="1:9" x14ac:dyDescent="0.25">
      <c r="A3" t="s">
        <v>31</v>
      </c>
      <c r="B3" t="s">
        <v>22</v>
      </c>
      <c r="C3" t="s">
        <v>23</v>
      </c>
      <c r="D3" t="s">
        <v>24</v>
      </c>
      <c r="E3" t="s">
        <v>25</v>
      </c>
      <c r="F3" s="23" t="s">
        <v>26</v>
      </c>
      <c r="G3" s="23" t="s">
        <v>27</v>
      </c>
      <c r="H3" t="s">
        <v>28</v>
      </c>
      <c r="I3">
        <v>0</v>
      </c>
    </row>
    <row r="4" spans="1:9" x14ac:dyDescent="0.25">
      <c r="A4" t="s">
        <v>30</v>
      </c>
      <c r="B4">
        <v>12</v>
      </c>
      <c r="C4">
        <v>2</v>
      </c>
      <c r="D4">
        <v>2</v>
      </c>
      <c r="E4">
        <v>1</v>
      </c>
      <c r="F4">
        <v>3</v>
      </c>
      <c r="G4">
        <v>1</v>
      </c>
      <c r="H4">
        <v>2</v>
      </c>
      <c r="I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8"/>
  <sheetViews>
    <sheetView workbookViewId="0"/>
  </sheetViews>
  <sheetFormatPr defaultRowHeight="15" x14ac:dyDescent="0.25"/>
  <cols>
    <col min="1" max="1" width="32.5703125" bestFit="1" customWidth="1"/>
  </cols>
  <sheetData>
    <row r="2" spans="1:13" x14ac:dyDescent="0.25">
      <c r="A2" t="s">
        <v>3</v>
      </c>
    </row>
    <row r="3" spans="1:13" x14ac:dyDescent="0.25">
      <c r="B3">
        <v>2011</v>
      </c>
      <c r="C3">
        <v>2012</v>
      </c>
      <c r="D3">
        <v>2013</v>
      </c>
      <c r="E3">
        <v>2014</v>
      </c>
      <c r="F3">
        <v>2015</v>
      </c>
      <c r="G3">
        <v>2016</v>
      </c>
      <c r="H3">
        <v>2017</v>
      </c>
      <c r="I3">
        <v>2018</v>
      </c>
      <c r="J3">
        <v>2019</v>
      </c>
      <c r="K3">
        <v>2020</v>
      </c>
      <c r="L3">
        <v>2021</v>
      </c>
      <c r="M3">
        <v>2022</v>
      </c>
    </row>
    <row r="4" spans="1:13" x14ac:dyDescent="0.25">
      <c r="A4" t="s">
        <v>0</v>
      </c>
      <c r="B4" s="1">
        <v>7.4020273327065382</v>
      </c>
      <c r="C4" s="1">
        <v>7.2631216077476042</v>
      </c>
      <c r="D4" s="1">
        <v>7.0566041028653634</v>
      </c>
      <c r="E4" s="1">
        <v>7.4317006262449077</v>
      </c>
      <c r="F4" s="1">
        <v>7.7883157562012109</v>
      </c>
      <c r="G4" s="1">
        <v>6.6642242398563143</v>
      </c>
      <c r="H4" s="1">
        <v>8.0255028625374454</v>
      </c>
      <c r="I4" s="1">
        <v>8.6859592189778763</v>
      </c>
      <c r="J4" s="1">
        <v>8.1964516530955098</v>
      </c>
      <c r="K4" s="1">
        <v>8.2949511998570031</v>
      </c>
      <c r="L4" s="1">
        <v>8.5459389327775241</v>
      </c>
      <c r="M4" s="1">
        <v>9.4677500487057458</v>
      </c>
    </row>
    <row r="5" spans="1:13" x14ac:dyDescent="0.25">
      <c r="A5" t="s">
        <v>1</v>
      </c>
      <c r="B5" s="1">
        <v>17.864372911265537</v>
      </c>
      <c r="C5" s="1">
        <v>17.834925536991395</v>
      </c>
      <c r="D5" s="1">
        <v>21.234991310148004</v>
      </c>
      <c r="E5" s="1">
        <v>22.554673428711531</v>
      </c>
      <c r="F5" s="1">
        <v>26.134987489103111</v>
      </c>
      <c r="G5" s="1">
        <v>30.950849431553539</v>
      </c>
      <c r="H5" s="1">
        <v>37.231622228208927</v>
      </c>
      <c r="I5" s="1">
        <v>37.021331303316764</v>
      </c>
      <c r="J5" s="1">
        <v>39.267715801668487</v>
      </c>
      <c r="K5" s="1">
        <v>40.576558877060478</v>
      </c>
      <c r="L5" s="1">
        <v>44.884827517040961</v>
      </c>
      <c r="M5" s="1">
        <v>43.563020853502813</v>
      </c>
    </row>
    <row r="6" spans="1:13" x14ac:dyDescent="0.25">
      <c r="A6" t="s">
        <v>2</v>
      </c>
      <c r="B6" s="1">
        <v>74.733599756027928</v>
      </c>
      <c r="C6" s="1">
        <v>74.901952855261001</v>
      </c>
      <c r="D6" s="1">
        <v>71.708404586986617</v>
      </c>
      <c r="E6" s="1">
        <v>70.013625945043557</v>
      </c>
      <c r="F6" s="1">
        <v>66.076696754695675</v>
      </c>
      <c r="G6" s="1">
        <v>62.384926328590154</v>
      </c>
      <c r="H6" s="1">
        <v>54.742874909253622</v>
      </c>
      <c r="I6" s="1">
        <v>54.292709477705358</v>
      </c>
      <c r="J6" s="1">
        <v>52.535832545235991</v>
      </c>
      <c r="K6" s="1">
        <v>51.128489923082519</v>
      </c>
      <c r="L6" s="1">
        <v>46.569233550181522</v>
      </c>
      <c r="M6" s="1">
        <v>46.969229097791434</v>
      </c>
    </row>
    <row r="7" spans="1:13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CE10F-79DF-401A-AD75-E8C35ADFB111}">
  <dimension ref="A1:I4"/>
  <sheetViews>
    <sheetView workbookViewId="0"/>
  </sheetViews>
  <sheetFormatPr defaultRowHeight="15" x14ac:dyDescent="0.25"/>
  <cols>
    <col min="1" max="1" width="27" bestFit="1" customWidth="1"/>
  </cols>
  <sheetData>
    <row r="1" spans="1:9" x14ac:dyDescent="0.25">
      <c r="A1" s="23" t="s">
        <v>33</v>
      </c>
    </row>
    <row r="3" spans="1:9" x14ac:dyDescent="0.25">
      <c r="A3" t="s">
        <v>31</v>
      </c>
      <c r="B3" t="s">
        <v>22</v>
      </c>
      <c r="C3" t="s">
        <v>23</v>
      </c>
      <c r="D3" t="s">
        <v>24</v>
      </c>
      <c r="E3" t="s">
        <v>25</v>
      </c>
      <c r="F3" s="23" t="s">
        <v>26</v>
      </c>
      <c r="G3" s="23" t="s">
        <v>27</v>
      </c>
      <c r="H3" t="s">
        <v>28</v>
      </c>
      <c r="I3">
        <v>0</v>
      </c>
    </row>
    <row r="4" spans="1:9" x14ac:dyDescent="0.25">
      <c r="A4" t="s">
        <v>30</v>
      </c>
      <c r="B4">
        <v>13</v>
      </c>
      <c r="C4" t="s">
        <v>32</v>
      </c>
      <c r="D4" t="s">
        <v>32</v>
      </c>
      <c r="E4" t="s">
        <v>32</v>
      </c>
      <c r="F4">
        <v>1</v>
      </c>
      <c r="G4" t="s">
        <v>32</v>
      </c>
      <c r="H4" t="s">
        <v>32</v>
      </c>
      <c r="I4" t="s">
        <v>32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2181D-5BC4-42E2-B7C4-85E37ECC73FB}">
  <dimension ref="A1:D28"/>
  <sheetViews>
    <sheetView workbookViewId="0">
      <selection sqref="A1:B1"/>
    </sheetView>
  </sheetViews>
  <sheetFormatPr defaultRowHeight="15" x14ac:dyDescent="0.25"/>
  <cols>
    <col min="1" max="1" width="72.28515625" bestFit="1" customWidth="1"/>
    <col min="2" max="2" width="17.5703125" bestFit="1" customWidth="1"/>
    <col min="3" max="3" width="8.140625" bestFit="1" customWidth="1"/>
    <col min="4" max="4" width="6.42578125" bestFit="1" customWidth="1"/>
  </cols>
  <sheetData>
    <row r="1" spans="1:4" x14ac:dyDescent="0.25">
      <c r="A1" s="186" t="s">
        <v>6</v>
      </c>
      <c r="B1" s="186"/>
      <c r="C1" s="187"/>
      <c r="D1" s="187"/>
    </row>
    <row r="2" spans="1:4" x14ac:dyDescent="0.25">
      <c r="A2" s="4"/>
      <c r="B2" s="11" t="s">
        <v>7</v>
      </c>
      <c r="C2" s="187" t="s">
        <v>34</v>
      </c>
      <c r="D2" s="187"/>
    </row>
    <row r="3" spans="1:4" x14ac:dyDescent="0.25">
      <c r="A3" s="5" t="s">
        <v>35</v>
      </c>
      <c r="B3" s="6">
        <v>2022</v>
      </c>
      <c r="C3" s="189">
        <v>2022</v>
      </c>
      <c r="D3" s="189"/>
    </row>
    <row r="4" spans="1:4" x14ac:dyDescent="0.25">
      <c r="A4" s="24" t="s">
        <v>29</v>
      </c>
      <c r="C4" s="25" t="s">
        <v>36</v>
      </c>
      <c r="D4" s="25" t="s">
        <v>37</v>
      </c>
    </row>
    <row r="5" spans="1:4" x14ac:dyDescent="0.25">
      <c r="A5" s="11" t="s">
        <v>0</v>
      </c>
      <c r="B5" s="26">
        <v>3.8069000000000002</v>
      </c>
      <c r="C5" s="27">
        <v>10.840481809</v>
      </c>
      <c r="D5" s="27">
        <v>5.1539258171000002</v>
      </c>
    </row>
    <row r="6" spans="1:4" x14ac:dyDescent="0.25">
      <c r="A6" s="8" t="s">
        <v>38</v>
      </c>
      <c r="B6" s="28">
        <v>-13.531000000000001</v>
      </c>
      <c r="C6" s="27">
        <v>13.341187755</v>
      </c>
      <c r="D6" s="27">
        <v>6.3428446456999996</v>
      </c>
    </row>
    <row r="7" spans="1:4" x14ac:dyDescent="0.25">
      <c r="A7" s="8" t="s">
        <v>39</v>
      </c>
      <c r="B7" s="28">
        <v>5.32</v>
      </c>
      <c r="C7" s="27">
        <v>15.227797797999999</v>
      </c>
      <c r="D7" s="27">
        <v>7.2398018454999997</v>
      </c>
    </row>
    <row r="8" spans="1:4" x14ac:dyDescent="0.25">
      <c r="A8" s="8" t="s">
        <v>40</v>
      </c>
      <c r="B8" s="28">
        <v>-11.815899999999999</v>
      </c>
      <c r="C8" s="27">
        <v>35.624496141999998</v>
      </c>
      <c r="D8" s="27">
        <v>16.937071027999998</v>
      </c>
    </row>
    <row r="9" spans="1:4" x14ac:dyDescent="0.25">
      <c r="A9" s="8" t="s">
        <v>41</v>
      </c>
      <c r="B9" s="28">
        <v>-2.0467</v>
      </c>
      <c r="C9" s="27">
        <v>1.8106253259</v>
      </c>
      <c r="D9" s="27">
        <v>0.86083153649999999</v>
      </c>
    </row>
    <row r="10" spans="1:4" x14ac:dyDescent="0.25">
      <c r="A10" s="8" t="s">
        <v>42</v>
      </c>
      <c r="B10" s="28">
        <v>-4.1436999999999999</v>
      </c>
      <c r="C10" s="27">
        <v>15.682579862000001</v>
      </c>
      <c r="D10" s="27">
        <v>7.4560203734000003</v>
      </c>
    </row>
    <row r="11" spans="1:4" x14ac:dyDescent="0.25">
      <c r="A11" s="8" t="s">
        <v>43</v>
      </c>
      <c r="B11" s="28">
        <v>4.5446</v>
      </c>
      <c r="C11" s="27">
        <v>5.8407507718999998</v>
      </c>
      <c r="D11" s="27">
        <v>2.7768872937000002</v>
      </c>
    </row>
    <row r="12" spans="1:4" x14ac:dyDescent="0.25">
      <c r="A12" s="11" t="s">
        <v>44</v>
      </c>
      <c r="B12" s="29">
        <v>8.2546999999999997</v>
      </c>
      <c r="C12" s="27">
        <v>0.33313048740000001</v>
      </c>
      <c r="D12" s="27">
        <v>0.1583813201</v>
      </c>
    </row>
    <row r="13" spans="1:4" x14ac:dyDescent="0.25">
      <c r="A13" s="11" t="s">
        <v>45</v>
      </c>
      <c r="B13" s="29">
        <v>1.1157999999999999</v>
      </c>
      <c r="C13" s="27">
        <v>-29.43232914</v>
      </c>
      <c r="D13" s="27">
        <v>-13.993108769999999</v>
      </c>
    </row>
    <row r="14" spans="1:4" x14ac:dyDescent="0.25">
      <c r="A14" s="11" t="s">
        <v>46</v>
      </c>
      <c r="B14" s="29">
        <v>-1.2706999999999999</v>
      </c>
      <c r="C14" s="27">
        <v>30.731279190999999</v>
      </c>
      <c r="D14" s="27">
        <v>14.610672847</v>
      </c>
    </row>
    <row r="15" spans="1:4" x14ac:dyDescent="0.25">
      <c r="A15" s="30" t="s">
        <v>47</v>
      </c>
      <c r="B15" s="31">
        <v>-5.9046135513891755</v>
      </c>
      <c r="C15" s="27">
        <v>100.00000000220001</v>
      </c>
      <c r="D15" s="27">
        <v>47.543327937000001</v>
      </c>
    </row>
    <row r="16" spans="1:4" x14ac:dyDescent="0.25">
      <c r="A16" s="11"/>
      <c r="B16" s="32"/>
      <c r="C16" s="33"/>
      <c r="D16" s="33"/>
    </row>
    <row r="17" spans="1:4" x14ac:dyDescent="0.25">
      <c r="A17" s="24" t="s">
        <v>33</v>
      </c>
      <c r="B17" s="32"/>
      <c r="C17" s="25" t="s">
        <v>36</v>
      </c>
      <c r="D17" s="25" t="s">
        <v>37</v>
      </c>
    </row>
    <row r="18" spans="1:4" x14ac:dyDescent="0.25">
      <c r="A18" s="11" t="s">
        <v>0</v>
      </c>
      <c r="B18" s="31">
        <v>1.3121</v>
      </c>
      <c r="C18" s="27">
        <v>7.4968212852000002</v>
      </c>
      <c r="D18" s="27">
        <v>3.9325829563000001</v>
      </c>
    </row>
    <row r="19" spans="1:4" x14ac:dyDescent="0.25">
      <c r="A19" s="8" t="s">
        <v>38</v>
      </c>
      <c r="B19" s="31">
        <v>-15.2941</v>
      </c>
      <c r="C19" s="27">
        <v>42.089906386999999</v>
      </c>
      <c r="D19" s="27">
        <v>22.078964162999998</v>
      </c>
    </row>
    <row r="20" spans="1:4" x14ac:dyDescent="0.25">
      <c r="A20" s="8" t="s">
        <v>39</v>
      </c>
      <c r="B20" s="31">
        <v>11.124000000000001</v>
      </c>
      <c r="C20" s="27">
        <v>11.718704519999999</v>
      </c>
      <c r="D20" s="27">
        <v>6.1472423992999996</v>
      </c>
    </row>
    <row r="21" spans="1:4" x14ac:dyDescent="0.25">
      <c r="A21" s="8" t="s">
        <v>40</v>
      </c>
      <c r="B21" s="31">
        <v>-12.980700000000001</v>
      </c>
      <c r="C21" s="27">
        <v>15.092725313000001</v>
      </c>
      <c r="D21" s="27">
        <v>7.9171414222000003</v>
      </c>
    </row>
    <row r="22" spans="1:4" x14ac:dyDescent="0.25">
      <c r="A22" s="8" t="s">
        <v>41</v>
      </c>
      <c r="B22" s="31">
        <v>-7.9757999999999996</v>
      </c>
      <c r="C22" s="27">
        <v>4.6493976271999999</v>
      </c>
      <c r="D22" s="27">
        <v>2.4389192660000001</v>
      </c>
    </row>
    <row r="23" spans="1:4" x14ac:dyDescent="0.25">
      <c r="A23" s="8" t="s">
        <v>42</v>
      </c>
      <c r="B23" s="31">
        <v>-8.7073</v>
      </c>
      <c r="C23" s="27">
        <v>11.666081435000001</v>
      </c>
      <c r="D23" s="27">
        <v>6.1196380802999997</v>
      </c>
    </row>
    <row r="24" spans="1:4" x14ac:dyDescent="0.25">
      <c r="A24" s="8" t="s">
        <v>43</v>
      </c>
      <c r="B24" s="31">
        <v>-3.9723999999999999</v>
      </c>
      <c r="C24" s="27">
        <v>1.0892675332999999</v>
      </c>
      <c r="D24" s="27">
        <v>0.57139349780000004</v>
      </c>
    </row>
    <row r="25" spans="1:4" x14ac:dyDescent="0.25">
      <c r="A25" s="11" t="s">
        <v>44</v>
      </c>
      <c r="B25" s="31">
        <v>42.492600000000003</v>
      </c>
      <c r="C25" s="27">
        <v>0.1005604395</v>
      </c>
      <c r="D25" s="27">
        <v>5.2750659999999998E-2</v>
      </c>
    </row>
    <row r="26" spans="1:4" x14ac:dyDescent="0.25">
      <c r="A26" s="11" t="s">
        <v>45</v>
      </c>
      <c r="B26" s="31">
        <v>26.329699999999999</v>
      </c>
      <c r="C26" s="27">
        <v>2.2934056624000001</v>
      </c>
      <c r="D26" s="27">
        <v>1.2030442873</v>
      </c>
    </row>
    <row r="27" spans="1:4" x14ac:dyDescent="0.25">
      <c r="A27" s="11" t="s">
        <v>46</v>
      </c>
      <c r="B27" s="31">
        <v>-10.9299</v>
      </c>
      <c r="C27" s="27">
        <v>3.8031297978</v>
      </c>
      <c r="D27" s="27">
        <v>1.994995326</v>
      </c>
    </row>
    <row r="28" spans="1:4" x14ac:dyDescent="0.25">
      <c r="A28" s="30" t="s">
        <v>47</v>
      </c>
      <c r="B28" s="34">
        <v>-8.1934574205126882</v>
      </c>
      <c r="C28" s="35">
        <v>100.00000000040001</v>
      </c>
      <c r="D28" s="35">
        <v>52.456672058199999</v>
      </c>
    </row>
  </sheetData>
  <mergeCells count="4">
    <mergeCell ref="A1:B1"/>
    <mergeCell ref="C1:D1"/>
    <mergeCell ref="C2:D2"/>
    <mergeCell ref="C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75EB0-2A27-4446-A26A-D361B494D037}">
  <dimension ref="A1:I10"/>
  <sheetViews>
    <sheetView workbookViewId="0"/>
  </sheetViews>
  <sheetFormatPr defaultRowHeight="15" x14ac:dyDescent="0.25"/>
  <cols>
    <col min="1" max="1" width="45.85546875" bestFit="1" customWidth="1"/>
    <col min="2" max="3" width="10.7109375" bestFit="1" customWidth="1"/>
    <col min="4" max="5" width="12.28515625" bestFit="1" customWidth="1"/>
    <col min="6" max="9" width="6.85546875" bestFit="1" customWidth="1"/>
  </cols>
  <sheetData>
    <row r="1" spans="1:9" ht="25.5" x14ac:dyDescent="0.25">
      <c r="A1" s="43" t="s">
        <v>56</v>
      </c>
      <c r="B1" s="190" t="s">
        <v>57</v>
      </c>
      <c r="C1" s="191"/>
      <c r="D1" s="191" t="s">
        <v>58</v>
      </c>
      <c r="E1" s="192"/>
      <c r="F1" s="191" t="s">
        <v>57</v>
      </c>
      <c r="G1" s="191"/>
      <c r="H1" s="191" t="s">
        <v>58</v>
      </c>
      <c r="I1" s="191"/>
    </row>
    <row r="2" spans="1:9" ht="15.75" x14ac:dyDescent="0.25">
      <c r="A2" s="44"/>
      <c r="B2" s="193" t="s">
        <v>59</v>
      </c>
      <c r="C2" s="194"/>
      <c r="D2" s="194"/>
      <c r="E2" s="195"/>
      <c r="F2" s="196" t="s">
        <v>60</v>
      </c>
      <c r="G2" s="196"/>
      <c r="H2" s="196"/>
      <c r="I2" s="196"/>
    </row>
    <row r="3" spans="1:9" x14ac:dyDescent="0.25">
      <c r="A3" s="45"/>
      <c r="B3" s="46">
        <v>2021</v>
      </c>
      <c r="C3" s="47">
        <v>2022</v>
      </c>
      <c r="D3" s="48">
        <v>2021</v>
      </c>
      <c r="E3" s="49">
        <v>2022</v>
      </c>
      <c r="F3" s="50">
        <v>2021</v>
      </c>
      <c r="G3" s="50">
        <v>2022</v>
      </c>
      <c r="H3" s="50">
        <v>2021</v>
      </c>
      <c r="I3" s="50">
        <v>2022</v>
      </c>
    </row>
    <row r="4" spans="1:9" x14ac:dyDescent="0.25">
      <c r="A4" s="23" t="s">
        <v>61</v>
      </c>
      <c r="B4" s="51">
        <v>41309.946000000004</v>
      </c>
      <c r="C4" s="52">
        <v>44628.413999999997</v>
      </c>
      <c r="D4" s="52">
        <v>686652.73300000001</v>
      </c>
      <c r="E4" s="53">
        <v>683606.973</v>
      </c>
      <c r="F4" s="54">
        <v>19.285353967999999</v>
      </c>
      <c r="G4" s="54">
        <v>20.440207675</v>
      </c>
      <c r="H4" s="54">
        <v>16.583135120000001</v>
      </c>
      <c r="I4" s="54">
        <v>17.412160733</v>
      </c>
    </row>
    <row r="5" spans="1:9" x14ac:dyDescent="0.25">
      <c r="A5" s="23" t="s">
        <v>62</v>
      </c>
      <c r="B5" s="51">
        <v>33994.095000000001</v>
      </c>
      <c r="C5" s="52">
        <v>32365.213</v>
      </c>
      <c r="D5" s="52">
        <v>655887.73199999996</v>
      </c>
      <c r="E5" s="53">
        <v>566233.41799999995</v>
      </c>
      <c r="F5" s="54">
        <v>15.869983341999999</v>
      </c>
      <c r="G5" s="54">
        <v>14.823553335</v>
      </c>
      <c r="H5" s="54">
        <v>15.840139216000001</v>
      </c>
      <c r="I5" s="54">
        <v>14.422537621</v>
      </c>
    </row>
    <row r="6" spans="1:9" x14ac:dyDescent="0.25">
      <c r="A6" s="23" t="s">
        <v>63</v>
      </c>
      <c r="B6" s="51">
        <v>33060.970999999998</v>
      </c>
      <c r="C6" s="52">
        <v>34373.616999999998</v>
      </c>
      <c r="D6" s="52">
        <v>310735.32400000002</v>
      </c>
      <c r="E6" s="53">
        <v>324811.967</v>
      </c>
      <c r="F6" s="54">
        <v>15.434358791999999</v>
      </c>
      <c r="G6" s="54">
        <v>15.743420101</v>
      </c>
      <c r="H6" s="54">
        <v>7.5044714991000001</v>
      </c>
      <c r="I6" s="54">
        <v>8.2732891860999995</v>
      </c>
    </row>
    <row r="7" spans="1:9" x14ac:dyDescent="0.25">
      <c r="A7" s="23" t="s">
        <v>64</v>
      </c>
      <c r="B7" s="51">
        <v>14448.716</v>
      </c>
      <c r="C7" s="52">
        <v>14875.174999999999</v>
      </c>
      <c r="D7" s="52">
        <v>326827.18599999999</v>
      </c>
      <c r="E7" s="53">
        <v>309157.87800000003</v>
      </c>
      <c r="F7" s="54">
        <v>6.7453150976999998</v>
      </c>
      <c r="G7" s="54">
        <v>6.8129614959999998</v>
      </c>
      <c r="H7" s="54">
        <v>7.8931010188000004</v>
      </c>
      <c r="I7" s="54">
        <v>7.8745637128999997</v>
      </c>
    </row>
    <row r="8" spans="1:9" x14ac:dyDescent="0.25">
      <c r="A8" s="23" t="s">
        <v>65</v>
      </c>
      <c r="B8" s="51">
        <v>11083.183999999999</v>
      </c>
      <c r="C8" s="52">
        <v>11729.806</v>
      </c>
      <c r="D8" s="52">
        <v>305414.69199999998</v>
      </c>
      <c r="E8" s="53">
        <v>269206.701</v>
      </c>
      <c r="F8" s="54">
        <v>5.1741323149999996</v>
      </c>
      <c r="G8" s="54">
        <v>5.3723547207999998</v>
      </c>
      <c r="H8" s="54">
        <v>7.3759745819000004</v>
      </c>
      <c r="I8" s="54">
        <v>6.8569668439000004</v>
      </c>
    </row>
    <row r="9" spans="1:9" x14ac:dyDescent="0.25">
      <c r="A9" s="55" t="s">
        <v>47</v>
      </c>
      <c r="B9" s="56">
        <v>133896.91199999998</v>
      </c>
      <c r="C9" s="57">
        <v>137972.22500000001</v>
      </c>
      <c r="D9" s="57">
        <v>2285517.6669999999</v>
      </c>
      <c r="E9" s="57">
        <v>2153016.9369999999</v>
      </c>
      <c r="F9" s="58">
        <v>62.5091435147</v>
      </c>
      <c r="G9" s="58">
        <v>63.192497327799991</v>
      </c>
      <c r="H9" s="58">
        <v>55.196821435800011</v>
      </c>
      <c r="I9" s="58">
        <v>54.839518096899994</v>
      </c>
    </row>
    <row r="10" spans="1:9" x14ac:dyDescent="0.25">
      <c r="A10" s="36" t="s">
        <v>6</v>
      </c>
      <c r="B10" s="51">
        <v>214203.72200000001</v>
      </c>
      <c r="C10" s="52">
        <v>218336.402</v>
      </c>
      <c r="D10" s="52">
        <v>4140668.9870000002</v>
      </c>
      <c r="E10" s="53">
        <v>3926031.8319999999</v>
      </c>
      <c r="F10" s="54">
        <v>100</v>
      </c>
      <c r="G10" s="54">
        <v>100</v>
      </c>
      <c r="H10" s="54">
        <v>100</v>
      </c>
      <c r="I10" s="54">
        <v>100</v>
      </c>
    </row>
  </sheetData>
  <mergeCells count="6">
    <mergeCell ref="B1:C1"/>
    <mergeCell ref="D1:E1"/>
    <mergeCell ref="F1:G1"/>
    <mergeCell ref="H1:I1"/>
    <mergeCell ref="B2:E2"/>
    <mergeCell ref="F2:I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E8C5-BE1D-48FF-A941-CFBECBABED9B}">
  <dimension ref="A1:L9"/>
  <sheetViews>
    <sheetView workbookViewId="0"/>
  </sheetViews>
  <sheetFormatPr defaultRowHeight="15" x14ac:dyDescent="0.25"/>
  <cols>
    <col min="12" max="12" width="13.28515625" bestFit="1" customWidth="1"/>
  </cols>
  <sheetData>
    <row r="1" spans="1:12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x14ac:dyDescent="0.25">
      <c r="A2" s="68"/>
      <c r="B2" s="36"/>
      <c r="C2" s="36"/>
      <c r="D2" s="36"/>
      <c r="E2" s="36"/>
      <c r="F2" s="36"/>
      <c r="G2" s="36"/>
      <c r="H2" s="36"/>
      <c r="I2" s="36"/>
      <c r="J2" s="36"/>
      <c r="K2" s="37" t="s">
        <v>48</v>
      </c>
      <c r="L2" s="37" t="s">
        <v>49</v>
      </c>
    </row>
    <row r="3" spans="1:12" x14ac:dyDescent="0.25">
      <c r="A3" s="68"/>
      <c r="B3" s="38" t="s">
        <v>50</v>
      </c>
      <c r="C3" s="39"/>
      <c r="D3" s="39"/>
      <c r="E3" s="39">
        <f t="shared" ref="E3:I3" si="0">F3-1</f>
        <v>2017</v>
      </c>
      <c r="F3" s="39">
        <f t="shared" si="0"/>
        <v>2018</v>
      </c>
      <c r="G3" s="39">
        <f t="shared" si="0"/>
        <v>2019</v>
      </c>
      <c r="H3" s="39">
        <f t="shared" si="0"/>
        <v>2020</v>
      </c>
      <c r="I3" s="39">
        <f t="shared" si="0"/>
        <v>2021</v>
      </c>
      <c r="J3" s="39">
        <v>2022</v>
      </c>
      <c r="K3" s="37" t="str">
        <f>E3&amp;"-"&amp;J3</f>
        <v>2017-2022</v>
      </c>
      <c r="L3" s="37">
        <f>J3</f>
        <v>2022</v>
      </c>
    </row>
    <row r="4" spans="1:12" x14ac:dyDescent="0.25">
      <c r="A4" s="68"/>
      <c r="B4" s="40" t="s">
        <v>51</v>
      </c>
      <c r="C4" s="41"/>
      <c r="D4" s="41"/>
      <c r="E4" s="41">
        <v>1909.8224699999998</v>
      </c>
      <c r="F4" s="41">
        <v>1915.2878639999999</v>
      </c>
      <c r="G4" s="41">
        <v>2150.0974470000001</v>
      </c>
      <c r="H4" s="41">
        <v>2328.6986430000002</v>
      </c>
      <c r="I4" s="41">
        <v>2560.1188139999999</v>
      </c>
      <c r="J4" s="41">
        <v>2333.5237189999998</v>
      </c>
      <c r="K4" s="42">
        <f>+(J4/E4)^(1/($J$3-$E$3))-1</f>
        <v>4.0887622341285734E-2</v>
      </c>
      <c r="L4" s="42">
        <f>J4/$J$9</f>
        <v>0.56086127629856064</v>
      </c>
    </row>
    <row r="5" spans="1:12" x14ac:dyDescent="0.25">
      <c r="A5" s="68"/>
      <c r="B5" s="40" t="s">
        <v>52</v>
      </c>
      <c r="C5" s="41"/>
      <c r="D5" s="41"/>
      <c r="E5" s="41">
        <v>577.51397499999996</v>
      </c>
      <c r="F5" s="41">
        <v>583.47420499999998</v>
      </c>
      <c r="G5" s="41">
        <v>660.58703999999989</v>
      </c>
      <c r="H5" s="41">
        <v>679.148011</v>
      </c>
      <c r="I5" s="41">
        <v>755.28124000000003</v>
      </c>
      <c r="J5" s="41">
        <v>698.90372000000002</v>
      </c>
      <c r="K5" s="42">
        <f t="shared" ref="K5:K9" si="1">+(J5/E5)^(1/($J$3-$E$3))-1</f>
        <v>3.8893360704222113E-2</v>
      </c>
      <c r="L5" s="42">
        <f t="shared" ref="L5:L8" si="2">J5/$J$9</f>
        <v>0.16798116480127018</v>
      </c>
    </row>
    <row r="6" spans="1:12" x14ac:dyDescent="0.25">
      <c r="A6" s="68"/>
      <c r="B6" s="40" t="s">
        <v>53</v>
      </c>
      <c r="C6" s="41"/>
      <c r="D6" s="41"/>
      <c r="E6" s="41">
        <v>391.20129599999996</v>
      </c>
      <c r="F6" s="41">
        <v>356.64511399999998</v>
      </c>
      <c r="G6" s="41">
        <v>395.68489100000005</v>
      </c>
      <c r="H6" s="41">
        <v>455.28261900000007</v>
      </c>
      <c r="I6" s="41">
        <v>455.20135700000003</v>
      </c>
      <c r="J6" s="41">
        <v>415.79593399999999</v>
      </c>
      <c r="K6" s="42">
        <f t="shared" si="1"/>
        <v>1.2269124811642884E-2</v>
      </c>
      <c r="L6" s="42">
        <f t="shared" si="2"/>
        <v>9.9936347903473818E-2</v>
      </c>
    </row>
    <row r="7" spans="1:12" x14ac:dyDescent="0.25">
      <c r="A7" s="68"/>
      <c r="B7" s="40" t="s">
        <v>54</v>
      </c>
      <c r="C7" s="41"/>
      <c r="D7" s="41"/>
      <c r="E7" s="41">
        <v>41.469982999999999</v>
      </c>
      <c r="F7" s="41">
        <v>39.265250000000009</v>
      </c>
      <c r="G7" s="41">
        <v>41.925479000000003</v>
      </c>
      <c r="H7" s="41">
        <v>42.35834899999999</v>
      </c>
      <c r="I7" s="41">
        <v>41.467985999999996</v>
      </c>
      <c r="J7" s="41">
        <v>34.577801000000001</v>
      </c>
      <c r="K7" s="42">
        <f t="shared" si="1"/>
        <v>-3.5698810136516324E-2</v>
      </c>
      <c r="L7" s="42">
        <f t="shared" si="2"/>
        <v>8.310757436298272E-3</v>
      </c>
    </row>
    <row r="8" spans="1:12" x14ac:dyDescent="0.25">
      <c r="A8" s="68"/>
      <c r="B8" s="40" t="s">
        <v>55</v>
      </c>
      <c r="C8" s="41"/>
      <c r="D8" s="41"/>
      <c r="E8" s="41">
        <v>768.57623799999999</v>
      </c>
      <c r="F8" s="41">
        <v>785.45931299999995</v>
      </c>
      <c r="G8" s="41">
        <v>885.60777499999995</v>
      </c>
      <c r="H8" s="41">
        <v>959.8098</v>
      </c>
      <c r="I8" s="41">
        <v>947.34582799999998</v>
      </c>
      <c r="J8" s="41">
        <v>677.80647999999997</v>
      </c>
      <c r="K8" s="42">
        <f t="shared" si="1"/>
        <v>-2.4822319762686673E-2</v>
      </c>
      <c r="L8" s="42">
        <f t="shared" si="2"/>
        <v>0.16291045356039718</v>
      </c>
    </row>
    <row r="9" spans="1:12" x14ac:dyDescent="0.25">
      <c r="A9" s="68"/>
      <c r="B9" s="40" t="s">
        <v>47</v>
      </c>
      <c r="C9" s="41"/>
      <c r="D9" s="41"/>
      <c r="E9" s="41">
        <v>3688.5839620000002</v>
      </c>
      <c r="F9" s="41">
        <v>3680.1317459999996</v>
      </c>
      <c r="G9" s="41">
        <v>4133.9026319999994</v>
      </c>
      <c r="H9" s="41">
        <v>4465.2974219999996</v>
      </c>
      <c r="I9" s="41">
        <v>4759.4152249999997</v>
      </c>
      <c r="J9" s="41">
        <v>4160.6076539999995</v>
      </c>
      <c r="K9" s="42">
        <f t="shared" si="1"/>
        <v>2.4376054580914186E-2</v>
      </c>
      <c r="L9" s="42">
        <f>J9/$J$9</f>
        <v>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99AA3-0986-4553-8FF7-D59501FD1CC6}">
  <dimension ref="A1:E12"/>
  <sheetViews>
    <sheetView workbookViewId="0"/>
  </sheetViews>
  <sheetFormatPr defaultRowHeight="15" x14ac:dyDescent="0.25"/>
  <cols>
    <col min="1" max="2" width="7.7109375" bestFit="1" customWidth="1"/>
    <col min="3" max="3" width="5" bestFit="1" customWidth="1"/>
    <col min="4" max="4" width="21.85546875" bestFit="1" customWidth="1"/>
    <col min="5" max="5" width="18.140625" bestFit="1" customWidth="1"/>
  </cols>
  <sheetData>
    <row r="1" spans="1:5" x14ac:dyDescent="0.25">
      <c r="A1" s="59"/>
      <c r="B1" s="59"/>
      <c r="C1" s="59"/>
      <c r="D1" s="59" t="s">
        <v>66</v>
      </c>
      <c r="E1" s="59" t="s">
        <v>67</v>
      </c>
    </row>
    <row r="2" spans="1:5" x14ac:dyDescent="0.25">
      <c r="A2" s="23" t="s">
        <v>68</v>
      </c>
      <c r="B2" s="23" t="s">
        <v>69</v>
      </c>
      <c r="C2">
        <v>0.25</v>
      </c>
      <c r="D2" s="60">
        <v>-12.925000000000001</v>
      </c>
      <c r="E2" s="60">
        <v>-17.100000000000001</v>
      </c>
    </row>
    <row r="3" spans="1:5" x14ac:dyDescent="0.25">
      <c r="A3" s="23" t="s">
        <v>68</v>
      </c>
      <c r="B3" s="23" t="s">
        <v>70</v>
      </c>
      <c r="C3">
        <v>0.5</v>
      </c>
      <c r="D3" s="60">
        <v>-11.350000000000001</v>
      </c>
      <c r="E3" s="60">
        <v>-15.149999999999999</v>
      </c>
    </row>
    <row r="4" spans="1:5" x14ac:dyDescent="0.25">
      <c r="A4" s="23" t="s">
        <v>68</v>
      </c>
      <c r="B4" s="23" t="s">
        <v>71</v>
      </c>
      <c r="C4">
        <v>0.1</v>
      </c>
      <c r="D4" s="60">
        <v>-15.65</v>
      </c>
      <c r="E4" s="60">
        <v>-19.47</v>
      </c>
    </row>
    <row r="5" spans="1:5" x14ac:dyDescent="0.25">
      <c r="A5" s="23" t="s">
        <v>68</v>
      </c>
      <c r="B5" s="23" t="s">
        <v>72</v>
      </c>
      <c r="C5">
        <v>0.9</v>
      </c>
      <c r="D5" s="60">
        <v>-5.8</v>
      </c>
      <c r="E5" s="60">
        <v>-9.0100000000000016</v>
      </c>
    </row>
    <row r="6" spans="1:5" x14ac:dyDescent="0.25">
      <c r="A6" s="23" t="s">
        <v>68</v>
      </c>
      <c r="B6" s="23" t="s">
        <v>73</v>
      </c>
      <c r="C6">
        <v>0.75</v>
      </c>
      <c r="D6" s="60">
        <v>-7.4250000000000007</v>
      </c>
      <c r="E6" s="60">
        <v>-13.675000000000001</v>
      </c>
    </row>
    <row r="7" spans="1:5" x14ac:dyDescent="0.25">
      <c r="A7" s="23" t="s">
        <v>74</v>
      </c>
      <c r="B7" s="23" t="s">
        <v>69</v>
      </c>
      <c r="C7">
        <v>0.25</v>
      </c>
      <c r="D7" s="60">
        <v>-10</v>
      </c>
      <c r="E7" s="60">
        <v>-12.85</v>
      </c>
    </row>
    <row r="8" spans="1:5" x14ac:dyDescent="0.25">
      <c r="A8" s="23" t="s">
        <v>74</v>
      </c>
      <c r="B8" s="23" t="s">
        <v>70</v>
      </c>
      <c r="C8">
        <v>0.5</v>
      </c>
      <c r="D8" s="60">
        <v>-7.3</v>
      </c>
      <c r="E8" s="60">
        <v>-11.6</v>
      </c>
    </row>
    <row r="9" spans="1:5" x14ac:dyDescent="0.25">
      <c r="A9" s="23" t="s">
        <v>74</v>
      </c>
      <c r="B9" s="23" t="s">
        <v>71</v>
      </c>
      <c r="C9">
        <v>0.1</v>
      </c>
      <c r="D9" s="60">
        <v>-11.98</v>
      </c>
      <c r="E9" s="60">
        <v>-14</v>
      </c>
    </row>
    <row r="10" spans="1:5" x14ac:dyDescent="0.25">
      <c r="A10" s="23" t="s">
        <v>74</v>
      </c>
      <c r="B10" s="23" t="s">
        <v>72</v>
      </c>
      <c r="C10">
        <v>0.9</v>
      </c>
      <c r="D10" s="60">
        <v>-4.2400000000000038</v>
      </c>
      <c r="E10" s="60">
        <v>-9.65</v>
      </c>
    </row>
    <row r="11" spans="1:5" ht="15.75" thickBot="1" x14ac:dyDescent="0.3">
      <c r="A11" s="61" t="s">
        <v>74</v>
      </c>
      <c r="B11" s="61" t="s">
        <v>73</v>
      </c>
      <c r="C11" s="62">
        <v>0.75</v>
      </c>
      <c r="D11" s="63">
        <v>-5.7</v>
      </c>
      <c r="E11" s="63">
        <v>-11.025</v>
      </c>
    </row>
    <row r="12" spans="1:5" ht="15.75" thickTop="1" x14ac:dyDescent="0.25"/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C945-8CCF-45F8-978D-C6620AA7AB9C}">
  <dimension ref="A1:C19"/>
  <sheetViews>
    <sheetView workbookViewId="0"/>
  </sheetViews>
  <sheetFormatPr defaultRowHeight="15" x14ac:dyDescent="0.25"/>
  <cols>
    <col min="2" max="2" width="18" bestFit="1" customWidth="1"/>
    <col min="3" max="3" width="21.85546875" bestFit="1" customWidth="1"/>
  </cols>
  <sheetData>
    <row r="1" spans="1:3" x14ac:dyDescent="0.25">
      <c r="A1" t="s">
        <v>35</v>
      </c>
    </row>
    <row r="2" spans="1:3" x14ac:dyDescent="0.25">
      <c r="B2" t="s">
        <v>67</v>
      </c>
      <c r="C2" t="s">
        <v>66</v>
      </c>
    </row>
    <row r="3" spans="1:3" x14ac:dyDescent="0.25">
      <c r="A3" s="64">
        <v>2006</v>
      </c>
      <c r="B3" s="60">
        <v>0.62104516847784497</v>
      </c>
      <c r="C3" s="66">
        <v>0.24509097764245699</v>
      </c>
    </row>
    <row r="4" spans="1:3" x14ac:dyDescent="0.25">
      <c r="A4" s="64">
        <v>2007</v>
      </c>
      <c r="B4" s="60">
        <v>0.63440509212274798</v>
      </c>
      <c r="C4" s="66">
        <v>0.227611733079713</v>
      </c>
    </row>
    <row r="5" spans="1:3" x14ac:dyDescent="0.25">
      <c r="A5" s="64">
        <v>2008</v>
      </c>
      <c r="B5" s="60">
        <v>0.62448922914304905</v>
      </c>
      <c r="C5" s="66">
        <v>0.22098713050256899</v>
      </c>
    </row>
    <row r="6" spans="1:3" x14ac:dyDescent="0.25">
      <c r="A6" s="64">
        <v>2009</v>
      </c>
      <c r="B6" s="60">
        <v>0.60073479343276903</v>
      </c>
      <c r="C6" s="66">
        <v>0.25307818932654202</v>
      </c>
    </row>
    <row r="7" spans="1:3" x14ac:dyDescent="0.25">
      <c r="A7" s="64">
        <v>2010</v>
      </c>
      <c r="B7" s="60">
        <v>0.47866368953941402</v>
      </c>
      <c r="C7" s="66">
        <v>0.20184977587862701</v>
      </c>
    </row>
    <row r="8" spans="1:3" x14ac:dyDescent="0.25">
      <c r="A8" s="64">
        <v>2011</v>
      </c>
      <c r="B8" s="60">
        <v>0.49635260239822998</v>
      </c>
      <c r="C8" s="66">
        <v>0.23015362126445599</v>
      </c>
    </row>
    <row r="9" spans="1:3" x14ac:dyDescent="0.25">
      <c r="A9" s="64">
        <v>2012</v>
      </c>
      <c r="B9" s="60">
        <v>0.48247862304855105</v>
      </c>
      <c r="C9" s="66">
        <v>0.19289995304987201</v>
      </c>
    </row>
    <row r="10" spans="1:3" x14ac:dyDescent="0.25">
      <c r="A10" s="64">
        <v>2013</v>
      </c>
      <c r="B10" s="60">
        <v>0.43907099184128601</v>
      </c>
      <c r="C10" s="66">
        <v>0.16089407043784901</v>
      </c>
    </row>
    <row r="11" spans="1:3" x14ac:dyDescent="0.25">
      <c r="A11" s="64">
        <v>2014</v>
      </c>
      <c r="B11" s="60">
        <v>0.42862064781045861</v>
      </c>
      <c r="C11" s="66">
        <v>0.142178</v>
      </c>
    </row>
    <row r="12" spans="1:3" x14ac:dyDescent="0.25">
      <c r="A12" s="64">
        <v>2015</v>
      </c>
      <c r="B12" s="60">
        <v>0.40240922404374913</v>
      </c>
      <c r="C12" s="66">
        <v>0.11687</v>
      </c>
    </row>
    <row r="13" spans="1:3" x14ac:dyDescent="0.25">
      <c r="A13" s="64">
        <v>2016</v>
      </c>
      <c r="B13" s="60">
        <v>0.33449918499999998</v>
      </c>
      <c r="C13" s="60">
        <v>0.110967622</v>
      </c>
    </row>
    <row r="14" spans="1:3" x14ac:dyDescent="0.25">
      <c r="A14">
        <v>2017</v>
      </c>
      <c r="B14" s="60">
        <v>0.28529985136309283</v>
      </c>
      <c r="C14" s="60">
        <v>0.11018255965659696</v>
      </c>
    </row>
    <row r="15" spans="1:3" x14ac:dyDescent="0.25">
      <c r="A15" s="65">
        <v>2018</v>
      </c>
      <c r="B15" s="60">
        <v>0.33661136879999998</v>
      </c>
      <c r="C15" s="60">
        <v>0.1031130016</v>
      </c>
    </row>
    <row r="16" spans="1:3" x14ac:dyDescent="0.25">
      <c r="A16" s="65">
        <v>2019</v>
      </c>
      <c r="B16" s="67">
        <v>0.35</v>
      </c>
      <c r="C16" s="60">
        <v>0.1</v>
      </c>
    </row>
    <row r="17" spans="1:3" x14ac:dyDescent="0.25">
      <c r="A17" s="64">
        <v>2020</v>
      </c>
      <c r="B17" s="67">
        <v>0.31019877105552168</v>
      </c>
      <c r="C17" s="60">
        <v>0.10316629053340817</v>
      </c>
    </row>
    <row r="18" spans="1:3" x14ac:dyDescent="0.25">
      <c r="A18">
        <v>2021</v>
      </c>
      <c r="B18" s="60">
        <v>0.3</v>
      </c>
      <c r="C18" s="60">
        <v>0.09</v>
      </c>
    </row>
    <row r="19" spans="1:3" x14ac:dyDescent="0.25">
      <c r="A19">
        <v>2022</v>
      </c>
      <c r="B19" s="60">
        <v>0.32</v>
      </c>
      <c r="C19" s="60">
        <v>0.11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A55BF-8A3E-4579-9F0B-E2A99AFF7C02}">
  <dimension ref="A1:B7"/>
  <sheetViews>
    <sheetView workbookViewId="0"/>
  </sheetViews>
  <sheetFormatPr defaultRowHeight="15" x14ac:dyDescent="0.25"/>
  <cols>
    <col min="1" max="1" width="59" bestFit="1" customWidth="1"/>
  </cols>
  <sheetData>
    <row r="1" spans="1:2" x14ac:dyDescent="0.25">
      <c r="B1">
        <v>2022</v>
      </c>
    </row>
    <row r="2" spans="1:2" x14ac:dyDescent="0.25">
      <c r="A2" t="s">
        <v>203</v>
      </c>
      <c r="B2">
        <v>3.81</v>
      </c>
    </row>
    <row r="3" spans="1:2" x14ac:dyDescent="0.25">
      <c r="A3" t="s">
        <v>204</v>
      </c>
      <c r="B3">
        <v>-4.5</v>
      </c>
    </row>
    <row r="4" spans="1:2" x14ac:dyDescent="0.25">
      <c r="A4" t="s">
        <v>205</v>
      </c>
      <c r="B4">
        <v>-9.3800000000000008</v>
      </c>
    </row>
    <row r="5" spans="1:2" x14ac:dyDescent="0.25">
      <c r="A5" t="s">
        <v>206</v>
      </c>
      <c r="B5">
        <v>1.31</v>
      </c>
    </row>
    <row r="6" spans="1:2" x14ac:dyDescent="0.25">
      <c r="A6" t="s">
        <v>207</v>
      </c>
      <c r="B6">
        <v>-11.1</v>
      </c>
    </row>
    <row r="7" spans="1:2" x14ac:dyDescent="0.25">
      <c r="A7" t="s">
        <v>208</v>
      </c>
      <c r="B7">
        <v>-10.4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346E2-9E0C-4B42-B903-4E3BAA4B8531}">
  <dimension ref="A2:E36"/>
  <sheetViews>
    <sheetView workbookViewId="0"/>
  </sheetViews>
  <sheetFormatPr defaultRowHeight="15" x14ac:dyDescent="0.25"/>
  <cols>
    <col min="1" max="1" width="126.28515625" bestFit="1" customWidth="1"/>
    <col min="2" max="3" width="26.85546875" customWidth="1"/>
    <col min="4" max="5" width="7.5703125" customWidth="1"/>
  </cols>
  <sheetData>
    <row r="2" spans="1:5" x14ac:dyDescent="0.25">
      <c r="A2" s="168" t="s">
        <v>75</v>
      </c>
      <c r="B2" s="169" t="s">
        <v>76</v>
      </c>
      <c r="C2" s="169" t="s">
        <v>77</v>
      </c>
      <c r="D2" s="168" t="s">
        <v>78</v>
      </c>
      <c r="E2" s="168" t="s">
        <v>79</v>
      </c>
    </row>
    <row r="3" spans="1:5" x14ac:dyDescent="0.25">
      <c r="A3" s="170" t="s">
        <v>80</v>
      </c>
      <c r="B3" s="171"/>
      <c r="C3" s="171"/>
      <c r="D3" s="172"/>
      <c r="E3" s="172"/>
    </row>
    <row r="4" spans="1:5" x14ac:dyDescent="0.25">
      <c r="A4" s="23" t="s">
        <v>61</v>
      </c>
      <c r="B4" s="173">
        <v>44.628413999999999</v>
      </c>
      <c r="C4" s="173">
        <v>683.60697300000004</v>
      </c>
      <c r="D4" s="23" t="s">
        <v>84</v>
      </c>
      <c r="E4" s="23" t="s">
        <v>82</v>
      </c>
    </row>
    <row r="5" spans="1:5" x14ac:dyDescent="0.25">
      <c r="A5" s="23" t="s">
        <v>63</v>
      </c>
      <c r="B5" s="173">
        <v>34.373617000000003</v>
      </c>
      <c r="C5" s="173">
        <v>324.81196699999998</v>
      </c>
      <c r="D5" s="23" t="s">
        <v>84</v>
      </c>
      <c r="E5" s="23" t="s">
        <v>82</v>
      </c>
    </row>
    <row r="6" spans="1:5" x14ac:dyDescent="0.25">
      <c r="A6" s="23" t="s">
        <v>62</v>
      </c>
      <c r="B6" s="173">
        <v>32.365212999999997</v>
      </c>
      <c r="C6" s="173">
        <v>566.23341800000003</v>
      </c>
      <c r="D6" s="23" t="s">
        <v>84</v>
      </c>
      <c r="E6" s="23" t="s">
        <v>82</v>
      </c>
    </row>
    <row r="7" spans="1:5" x14ac:dyDescent="0.25">
      <c r="A7" s="23" t="s">
        <v>89</v>
      </c>
      <c r="B7" s="173">
        <v>14.981612</v>
      </c>
      <c r="C7" s="173">
        <v>167.65275</v>
      </c>
      <c r="D7" s="23" t="s">
        <v>84</v>
      </c>
      <c r="E7" s="23" t="s">
        <v>82</v>
      </c>
    </row>
    <row r="8" spans="1:5" x14ac:dyDescent="0.25">
      <c r="A8" s="23" t="s">
        <v>64</v>
      </c>
      <c r="B8" s="173">
        <v>14.875175</v>
      </c>
      <c r="C8" s="173">
        <v>309.15787799999998</v>
      </c>
      <c r="D8" s="23" t="s">
        <v>81</v>
      </c>
      <c r="E8" s="23" t="s">
        <v>82</v>
      </c>
    </row>
    <row r="9" spans="1:5" x14ac:dyDescent="0.25">
      <c r="A9" s="23" t="s">
        <v>65</v>
      </c>
      <c r="B9" s="173">
        <v>11.729806</v>
      </c>
      <c r="C9" s="173">
        <v>269.20670100000001</v>
      </c>
      <c r="D9" s="23" t="s">
        <v>81</v>
      </c>
      <c r="E9" s="23" t="s">
        <v>82</v>
      </c>
    </row>
    <row r="10" spans="1:5" x14ac:dyDescent="0.25">
      <c r="A10" s="23" t="s">
        <v>87</v>
      </c>
      <c r="B10" s="173">
        <v>10.24959</v>
      </c>
      <c r="C10" s="173">
        <v>233.14316199999999</v>
      </c>
      <c r="D10" s="23" t="s">
        <v>81</v>
      </c>
      <c r="E10" s="23" t="s">
        <v>82</v>
      </c>
    </row>
    <row r="11" spans="1:5" x14ac:dyDescent="0.25">
      <c r="A11" s="23" t="s">
        <v>90</v>
      </c>
      <c r="B11" s="173">
        <v>9.9621549999999992</v>
      </c>
      <c r="C11" s="173">
        <v>89.909475999999998</v>
      </c>
      <c r="D11" s="23" t="s">
        <v>84</v>
      </c>
      <c r="E11" s="23" t="s">
        <v>82</v>
      </c>
    </row>
    <row r="12" spans="1:5" x14ac:dyDescent="0.25">
      <c r="A12" s="23" t="s">
        <v>85</v>
      </c>
      <c r="B12" s="173">
        <v>6.8420399999999999</v>
      </c>
      <c r="C12" s="173">
        <v>178.28835799999999</v>
      </c>
      <c r="D12" s="23" t="s">
        <v>81</v>
      </c>
      <c r="E12" s="23" t="s">
        <v>82</v>
      </c>
    </row>
    <row r="13" spans="1:5" x14ac:dyDescent="0.25">
      <c r="A13" s="23" t="s">
        <v>99</v>
      </c>
      <c r="B13" s="173">
        <v>6.4520580000000001</v>
      </c>
      <c r="C13" s="173">
        <v>143.88708299999999</v>
      </c>
      <c r="D13" s="23" t="s">
        <v>81</v>
      </c>
      <c r="E13" s="23" t="s">
        <v>95</v>
      </c>
    </row>
    <row r="14" spans="1:5" x14ac:dyDescent="0.25">
      <c r="A14" s="23" t="s">
        <v>88</v>
      </c>
      <c r="B14" s="173">
        <v>6.2918200000000004</v>
      </c>
      <c r="C14" s="173">
        <v>146.11253500000001</v>
      </c>
      <c r="D14" s="23" t="s">
        <v>81</v>
      </c>
      <c r="E14" s="23" t="s">
        <v>82</v>
      </c>
    </row>
    <row r="15" spans="1:5" x14ac:dyDescent="0.25">
      <c r="A15" s="23" t="s">
        <v>100</v>
      </c>
      <c r="B15" s="173">
        <v>5.3383789999999998</v>
      </c>
      <c r="C15" s="173">
        <v>137.95692</v>
      </c>
      <c r="D15" s="23" t="s">
        <v>81</v>
      </c>
      <c r="E15" s="23" t="s">
        <v>95</v>
      </c>
    </row>
    <row r="16" spans="1:5" x14ac:dyDescent="0.25">
      <c r="A16" s="23" t="s">
        <v>101</v>
      </c>
      <c r="B16" s="173">
        <v>4.3451700000000004</v>
      </c>
      <c r="C16" s="173">
        <v>196.34336400000001</v>
      </c>
      <c r="D16" s="23" t="s">
        <v>81</v>
      </c>
      <c r="E16" s="23" t="s">
        <v>95</v>
      </c>
    </row>
    <row r="17" spans="1:5" x14ac:dyDescent="0.25">
      <c r="A17" s="23" t="s">
        <v>103</v>
      </c>
      <c r="B17" s="173">
        <v>3.6000969999999999</v>
      </c>
      <c r="C17" s="173">
        <v>110.75941400000001</v>
      </c>
      <c r="D17" s="23" t="s">
        <v>81</v>
      </c>
      <c r="E17" s="23" t="s">
        <v>95</v>
      </c>
    </row>
    <row r="18" spans="1:5" x14ac:dyDescent="0.25">
      <c r="A18" s="23" t="s">
        <v>104</v>
      </c>
      <c r="B18" s="173">
        <v>3.5179119999999999</v>
      </c>
      <c r="C18" s="173">
        <v>78.644616999999997</v>
      </c>
      <c r="D18" s="23" t="s">
        <v>81</v>
      </c>
      <c r="E18" s="23" t="s">
        <v>95</v>
      </c>
    </row>
    <row r="19" spans="1:5" x14ac:dyDescent="0.25">
      <c r="A19" s="23" t="s">
        <v>105</v>
      </c>
      <c r="B19" s="173">
        <v>3.1505930000000002</v>
      </c>
      <c r="C19" s="173">
        <v>112.556713</v>
      </c>
      <c r="D19" s="23" t="s">
        <v>81</v>
      </c>
      <c r="E19" s="23" t="s">
        <v>95</v>
      </c>
    </row>
    <row r="20" spans="1:5" x14ac:dyDescent="0.25">
      <c r="A20" s="23" t="s">
        <v>94</v>
      </c>
      <c r="B20" s="173">
        <v>2.0426869999999999</v>
      </c>
      <c r="C20" s="173">
        <v>86.869765000000001</v>
      </c>
      <c r="D20" s="23" t="s">
        <v>81</v>
      </c>
      <c r="E20" s="23" t="s">
        <v>95</v>
      </c>
    </row>
    <row r="21" spans="1:5" x14ac:dyDescent="0.25">
      <c r="A21" s="23" t="s">
        <v>83</v>
      </c>
      <c r="B21" s="173">
        <v>1.3545499999999999</v>
      </c>
      <c r="C21" s="173">
        <v>19.610589999999998</v>
      </c>
      <c r="D21" s="23" t="s">
        <v>84</v>
      </c>
      <c r="E21" s="23" t="s">
        <v>82</v>
      </c>
    </row>
    <row r="22" spans="1:5" x14ac:dyDescent="0.25">
      <c r="A22" s="23" t="s">
        <v>98</v>
      </c>
      <c r="B22" s="173">
        <v>0.47416900000000001</v>
      </c>
      <c r="C22" s="173">
        <v>16.943131000000001</v>
      </c>
      <c r="D22" s="23" t="s">
        <v>81</v>
      </c>
      <c r="E22" s="23" t="s">
        <v>95</v>
      </c>
    </row>
    <row r="23" spans="1:5" x14ac:dyDescent="0.25">
      <c r="A23" s="23" t="s">
        <v>96</v>
      </c>
      <c r="B23" s="173">
        <v>0.44031799999999999</v>
      </c>
      <c r="C23" s="173">
        <v>11.345611999999999</v>
      </c>
      <c r="D23" s="23" t="s">
        <v>81</v>
      </c>
      <c r="E23" s="23" t="s">
        <v>95</v>
      </c>
    </row>
    <row r="24" spans="1:5" x14ac:dyDescent="0.25">
      <c r="A24" s="23" t="s">
        <v>97</v>
      </c>
      <c r="B24" s="173">
        <v>0.34190700000000002</v>
      </c>
      <c r="C24" s="173">
        <v>17.537329</v>
      </c>
      <c r="D24" s="23" t="s">
        <v>81</v>
      </c>
      <c r="E24" s="23" t="s">
        <v>95</v>
      </c>
    </row>
    <row r="25" spans="1:5" x14ac:dyDescent="0.25">
      <c r="A25" s="23" t="s">
        <v>91</v>
      </c>
      <c r="B25" s="173">
        <v>0.33455299999999999</v>
      </c>
      <c r="C25" s="173">
        <v>0.66136300000000003</v>
      </c>
      <c r="D25" s="23" t="s">
        <v>84</v>
      </c>
      <c r="E25" s="23" t="s">
        <v>82</v>
      </c>
    </row>
    <row r="26" spans="1:5" x14ac:dyDescent="0.25">
      <c r="A26" s="23" t="s">
        <v>102</v>
      </c>
      <c r="B26" s="173">
        <v>0.19994799999999999</v>
      </c>
      <c r="C26" s="173">
        <v>13.755582</v>
      </c>
      <c r="D26" s="23" t="s">
        <v>81</v>
      </c>
      <c r="E26" s="23" t="s">
        <v>95</v>
      </c>
    </row>
    <row r="27" spans="1:5" x14ac:dyDescent="0.25">
      <c r="A27" s="23" t="s">
        <v>86</v>
      </c>
      <c r="B27" s="173">
        <v>5.8917999999999998E-2</v>
      </c>
      <c r="C27" s="173">
        <v>2.1633580000000001</v>
      </c>
      <c r="D27" s="23" t="s">
        <v>84</v>
      </c>
      <c r="E27" s="23" t="s">
        <v>82</v>
      </c>
    </row>
    <row r="28" spans="1:5" x14ac:dyDescent="0.25">
      <c r="A28" s="23" t="s">
        <v>93</v>
      </c>
      <c r="B28" s="173">
        <v>3.0456E-2</v>
      </c>
      <c r="C28" s="173">
        <v>0.75602899999999995</v>
      </c>
      <c r="D28" s="23" t="s">
        <v>81</v>
      </c>
      <c r="E28" s="23" t="s">
        <v>82</v>
      </c>
    </row>
    <row r="29" spans="1:5" x14ac:dyDescent="0.25">
      <c r="A29" s="23" t="s">
        <v>92</v>
      </c>
      <c r="B29" s="173">
        <v>1.6079E-2</v>
      </c>
      <c r="C29" s="173">
        <v>3.4238140000000001</v>
      </c>
      <c r="D29" s="23" t="s">
        <v>84</v>
      </c>
      <c r="E29" s="23" t="s">
        <v>82</v>
      </c>
    </row>
    <row r="30" spans="1:5" x14ac:dyDescent="0.25">
      <c r="A30" s="23"/>
      <c r="B30" s="174"/>
      <c r="C30" s="174"/>
      <c r="D30" s="175"/>
      <c r="E30" s="175"/>
    </row>
    <row r="31" spans="1:5" x14ac:dyDescent="0.25">
      <c r="A31" s="176" t="s">
        <v>106</v>
      </c>
      <c r="B31" s="174"/>
      <c r="C31" s="174"/>
      <c r="D31" s="175"/>
      <c r="E31" s="175"/>
    </row>
    <row r="32" spans="1:5" x14ac:dyDescent="0.25">
      <c r="A32" s="23" t="s">
        <v>107</v>
      </c>
      <c r="B32" s="173">
        <v>0.33916600000000002</v>
      </c>
      <c r="C32" s="173">
        <v>4.6939299999999999</v>
      </c>
      <c r="D32" s="23" t="s">
        <v>81</v>
      </c>
      <c r="E32" s="23" t="s">
        <v>95</v>
      </c>
    </row>
    <row r="36" spans="1:1" x14ac:dyDescent="0.25">
      <c r="A3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D24C5-FB62-4407-938F-170FAB3D58A0}">
  <dimension ref="A1:C21"/>
  <sheetViews>
    <sheetView workbookViewId="0"/>
  </sheetViews>
  <sheetFormatPr defaultRowHeight="15" x14ac:dyDescent="0.25"/>
  <cols>
    <col min="1" max="1" width="40.5703125" bestFit="1" customWidth="1"/>
    <col min="2" max="2" width="6" bestFit="1" customWidth="1"/>
  </cols>
  <sheetData>
    <row r="1" spans="1:3" ht="26.25" thickBot="1" x14ac:dyDescent="0.3">
      <c r="A1" s="119" t="s">
        <v>144</v>
      </c>
      <c r="B1" s="120">
        <v>2022</v>
      </c>
      <c r="C1" s="120">
        <v>2021</v>
      </c>
    </row>
    <row r="2" spans="1:3" ht="15.75" thickBot="1" x14ac:dyDescent="0.3">
      <c r="A2" s="121" t="s">
        <v>145</v>
      </c>
      <c r="B2" s="122">
        <v>0.41643447398691263</v>
      </c>
      <c r="C2" s="122">
        <v>0.40505040228038686</v>
      </c>
    </row>
    <row r="3" spans="1:3" ht="15.75" thickBot="1" x14ac:dyDescent="0.3">
      <c r="A3" s="121" t="s">
        <v>146</v>
      </c>
      <c r="B3" s="122">
        <v>0.18277112659375047</v>
      </c>
      <c r="C3" s="122">
        <v>0.18031537154313851</v>
      </c>
    </row>
    <row r="4" spans="1:3" ht="15.75" thickBot="1" x14ac:dyDescent="0.3">
      <c r="A4" s="121" t="s">
        <v>147</v>
      </c>
      <c r="B4" s="122">
        <v>0.1554764409422586</v>
      </c>
      <c r="C4" s="122">
        <v>0.16486669979071439</v>
      </c>
    </row>
    <row r="5" spans="1:3" ht="15.75" thickBot="1" x14ac:dyDescent="0.3">
      <c r="A5" s="121" t="s">
        <v>148</v>
      </c>
      <c r="B5" s="122">
        <v>0.19721192497920592</v>
      </c>
      <c r="C5" s="122">
        <v>0.19319743220656785</v>
      </c>
    </row>
    <row r="6" spans="1:3" ht="15.75" thickBot="1" x14ac:dyDescent="0.3">
      <c r="A6" s="121" t="s">
        <v>149</v>
      </c>
      <c r="B6" s="122">
        <v>4.8106033497872319E-2</v>
      </c>
      <c r="C6" s="122">
        <v>5.6570094179192482E-2</v>
      </c>
    </row>
    <row r="7" spans="1:3" ht="15.75" thickBot="1" x14ac:dyDescent="0.3">
      <c r="A7" s="123" t="s">
        <v>150</v>
      </c>
      <c r="B7" s="124">
        <v>0.99999999999999989</v>
      </c>
      <c r="C7" s="124">
        <v>1.0000000000000002</v>
      </c>
    </row>
    <row r="8" spans="1:3" ht="15.75" thickBot="1" x14ac:dyDescent="0.3">
      <c r="A8" s="125" t="s">
        <v>151</v>
      </c>
      <c r="B8" s="126">
        <v>2022</v>
      </c>
      <c r="C8" s="126">
        <v>2021</v>
      </c>
    </row>
    <row r="9" spans="1:3" ht="15.75" thickBot="1" x14ac:dyDescent="0.3">
      <c r="A9" s="121" t="s">
        <v>145</v>
      </c>
      <c r="B9" s="122">
        <v>0.69527210480766166</v>
      </c>
      <c r="C9" s="122">
        <v>0.65635512695371523</v>
      </c>
    </row>
    <row r="10" spans="1:3" ht="15.75" thickBot="1" x14ac:dyDescent="0.3">
      <c r="A10" s="121" t="s">
        <v>146</v>
      </c>
      <c r="B10" s="122">
        <v>2.8267959860918722E-3</v>
      </c>
      <c r="C10" s="122">
        <v>1.9946955635267711E-3</v>
      </c>
    </row>
    <row r="11" spans="1:3" ht="15.75" thickBot="1" x14ac:dyDescent="0.3">
      <c r="A11" s="121" t="s">
        <v>147</v>
      </c>
      <c r="B11" s="122">
        <v>7.0560388676438861E-3</v>
      </c>
      <c r="C11" s="122">
        <v>9.8084119909243881E-4</v>
      </c>
    </row>
    <row r="12" spans="1:3" ht="15.75" thickBot="1" x14ac:dyDescent="0.3">
      <c r="A12" s="121" t="s">
        <v>148</v>
      </c>
      <c r="B12" s="122">
        <v>0.18408067942368847</v>
      </c>
      <c r="C12" s="122">
        <v>0.21616295834312169</v>
      </c>
    </row>
    <row r="13" spans="1:3" ht="15.75" thickBot="1" x14ac:dyDescent="0.3">
      <c r="A13" s="121" t="s">
        <v>149</v>
      </c>
      <c r="B13" s="122">
        <v>0.110764380914914</v>
      </c>
      <c r="C13" s="122">
        <v>0.12450637794054388</v>
      </c>
    </row>
    <row r="14" spans="1:3" ht="15.75" thickBot="1" x14ac:dyDescent="0.3">
      <c r="A14" s="123" t="s">
        <v>150</v>
      </c>
      <c r="B14" s="124">
        <v>0.99999999999999989</v>
      </c>
      <c r="C14" s="124">
        <v>1</v>
      </c>
    </row>
    <row r="15" spans="1:3" ht="15.75" thickBot="1" x14ac:dyDescent="0.3">
      <c r="A15" s="125" t="s">
        <v>152</v>
      </c>
      <c r="B15" s="126">
        <v>2022</v>
      </c>
      <c r="C15" s="126">
        <v>2021</v>
      </c>
    </row>
    <row r="16" spans="1:3" ht="15.75" thickBot="1" x14ac:dyDescent="0.3">
      <c r="A16" s="121" t="s">
        <v>145</v>
      </c>
      <c r="B16" s="122">
        <v>0.54213681122269486</v>
      </c>
      <c r="C16" s="122">
        <v>0.52051327628193378</v>
      </c>
    </row>
    <row r="17" spans="1:3" ht="15.75" thickBot="1" x14ac:dyDescent="0.3">
      <c r="A17" s="121" t="s">
        <v>146</v>
      </c>
      <c r="B17" s="122">
        <v>0.10165071661489834</v>
      </c>
      <c r="C17" s="122">
        <v>9.8385285392673938E-2</v>
      </c>
    </row>
    <row r="18" spans="1:3" ht="15.75" thickBot="1" x14ac:dyDescent="0.3">
      <c r="A18" s="121" t="s">
        <v>147</v>
      </c>
      <c r="B18" s="122">
        <v>8.8567281732513603E-2</v>
      </c>
      <c r="C18" s="122">
        <v>8.9568743233003525E-2</v>
      </c>
    </row>
    <row r="19" spans="1:3" ht="15.75" thickBot="1" x14ac:dyDescent="0.3">
      <c r="A19" s="121" t="s">
        <v>148</v>
      </c>
      <c r="B19" s="122">
        <v>0.19129224960294144</v>
      </c>
      <c r="C19" s="122">
        <v>0.20374902710447934</v>
      </c>
    </row>
    <row r="20" spans="1:3" ht="15.75" thickBot="1" x14ac:dyDescent="0.3">
      <c r="A20" s="121" t="s">
        <v>149</v>
      </c>
      <c r="B20" s="122">
        <v>7.6352940826951793E-2</v>
      </c>
      <c r="C20" s="122">
        <v>8.7783667987909528E-2</v>
      </c>
    </row>
    <row r="21" spans="1:3" ht="15.75" thickBot="1" x14ac:dyDescent="0.3">
      <c r="A21" s="123" t="s">
        <v>150</v>
      </c>
      <c r="B21" s="124">
        <v>1</v>
      </c>
      <c r="C21" s="124">
        <v>1.0000000000000002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D42C0-DDE3-4E18-A77E-5DE845E7114B}">
  <dimension ref="A2:L12"/>
  <sheetViews>
    <sheetView workbookViewId="0"/>
  </sheetViews>
  <sheetFormatPr defaultRowHeight="15" x14ac:dyDescent="0.25"/>
  <cols>
    <col min="1" max="1" width="40" bestFit="1" customWidth="1"/>
    <col min="7" max="7" width="11.5703125" bestFit="1" customWidth="1"/>
  </cols>
  <sheetData>
    <row r="2" spans="1:12" x14ac:dyDescent="0.25">
      <c r="A2" s="179" t="s">
        <v>50</v>
      </c>
      <c r="B2" s="181" t="s">
        <v>153</v>
      </c>
      <c r="C2" s="181"/>
      <c r="D2" s="181"/>
      <c r="E2" s="181"/>
      <c r="F2" s="181"/>
      <c r="G2" s="127" t="s">
        <v>154</v>
      </c>
      <c r="H2" s="182" t="s">
        <v>155</v>
      </c>
      <c r="I2" s="182"/>
      <c r="J2" s="182"/>
      <c r="K2" s="182"/>
      <c r="L2" s="182"/>
    </row>
    <row r="3" spans="1:12" x14ac:dyDescent="0.25">
      <c r="A3" s="180"/>
      <c r="B3" s="128">
        <v>2018</v>
      </c>
      <c r="C3" s="128">
        <v>2019</v>
      </c>
      <c r="D3" s="128">
        <v>2020</v>
      </c>
      <c r="E3" s="128">
        <v>2021</v>
      </c>
      <c r="F3" s="128">
        <v>2022</v>
      </c>
      <c r="G3" s="128" t="s">
        <v>111</v>
      </c>
      <c r="H3" s="128">
        <v>2018</v>
      </c>
      <c r="I3" s="128">
        <v>2019</v>
      </c>
      <c r="J3" s="128">
        <v>2020</v>
      </c>
      <c r="K3" s="128">
        <v>2021</v>
      </c>
      <c r="L3" s="128">
        <v>2022</v>
      </c>
    </row>
    <row r="4" spans="1:12" x14ac:dyDescent="0.25">
      <c r="A4" s="129" t="s">
        <v>156</v>
      </c>
      <c r="B4" s="130">
        <v>253.29387089422337</v>
      </c>
      <c r="C4" s="131">
        <v>286.53284105917066</v>
      </c>
      <c r="D4" s="131">
        <v>296.45116212105484</v>
      </c>
      <c r="E4" s="131">
        <v>428.60827091602459</v>
      </c>
      <c r="F4" s="132">
        <v>329.57975578849477</v>
      </c>
      <c r="G4" s="133">
        <v>-23.104667326154349</v>
      </c>
      <c r="H4" s="134">
        <v>79.390798501541923</v>
      </c>
      <c r="I4" s="135">
        <v>78.628526401132234</v>
      </c>
      <c r="J4" s="135">
        <v>78.049914065531993</v>
      </c>
      <c r="K4" s="135">
        <v>84.023708956307686</v>
      </c>
      <c r="L4" s="135">
        <v>80.300344203710679</v>
      </c>
    </row>
    <row r="5" spans="1:12" x14ac:dyDescent="0.25">
      <c r="A5" s="136" t="s">
        <v>157</v>
      </c>
      <c r="B5" s="137">
        <v>4.9981318059564996</v>
      </c>
      <c r="C5" s="138">
        <v>4.7468559144765994</v>
      </c>
      <c r="D5" s="138">
        <v>4.5840633493018998</v>
      </c>
      <c r="E5" s="138">
        <v>5.3172429460343</v>
      </c>
      <c r="F5" s="139">
        <v>5.0415997723740995</v>
      </c>
      <c r="G5" s="140">
        <v>-5.1839492093506916</v>
      </c>
      <c r="H5" s="141">
        <v>1.5665822220252146</v>
      </c>
      <c r="I5" s="142">
        <v>1.3026021178379275</v>
      </c>
      <c r="J5" s="142">
        <v>1.20689609689527</v>
      </c>
      <c r="K5" s="142">
        <v>1.0423841630324038</v>
      </c>
      <c r="L5" s="142">
        <v>1.2283588113306145</v>
      </c>
    </row>
    <row r="6" spans="1:12" x14ac:dyDescent="0.25">
      <c r="A6" s="136" t="s">
        <v>158</v>
      </c>
      <c r="B6" s="137">
        <v>54.473986035526494</v>
      </c>
      <c r="C6" s="138">
        <v>65.364625732278895</v>
      </c>
      <c r="D6" s="138">
        <v>70.46908552589538</v>
      </c>
      <c r="E6" s="138">
        <v>66.670375214896495</v>
      </c>
      <c r="F6" s="139">
        <v>65.794693701521609</v>
      </c>
      <c r="G6" s="140">
        <v>-1.3134492052164548</v>
      </c>
      <c r="H6" s="141">
        <v>17.073975116943593</v>
      </c>
      <c r="I6" s="142">
        <v>17.936946358722199</v>
      </c>
      <c r="J6" s="142">
        <v>18.553160764223311</v>
      </c>
      <c r="K6" s="142">
        <v>13.069958242037394</v>
      </c>
      <c r="L6" s="142">
        <v>16.030525110287542</v>
      </c>
    </row>
    <row r="7" spans="1:12" x14ac:dyDescent="0.25">
      <c r="A7" s="136" t="s">
        <v>159</v>
      </c>
      <c r="B7" s="137">
        <v>6.2808978997819001</v>
      </c>
      <c r="C7" s="138">
        <v>7.7690195935228994</v>
      </c>
      <c r="D7" s="138">
        <v>8.3182239422868012</v>
      </c>
      <c r="E7" s="138">
        <v>9.5080759109516002</v>
      </c>
      <c r="F7" s="139">
        <v>10.014825416744401</v>
      </c>
      <c r="G7" s="140">
        <v>5.3296745896729281</v>
      </c>
      <c r="H7" s="141">
        <v>1.9686441594892725</v>
      </c>
      <c r="I7" s="142">
        <v>2.131925122307643</v>
      </c>
      <c r="J7" s="142">
        <v>2.1900290733494305</v>
      </c>
      <c r="K7" s="142">
        <v>1.8639486386225224</v>
      </c>
      <c r="L7" s="142">
        <v>2.4400586321834976</v>
      </c>
    </row>
    <row r="8" spans="1:12" x14ac:dyDescent="0.25">
      <c r="A8" s="136" t="s">
        <v>160</v>
      </c>
      <c r="B8" s="137">
        <v>0</v>
      </c>
      <c r="C8" s="138">
        <v>0</v>
      </c>
      <c r="D8" s="138">
        <v>0</v>
      </c>
      <c r="E8" s="138">
        <v>0</v>
      </c>
      <c r="F8" s="139">
        <v>2.9273882599999998E-3</v>
      </c>
      <c r="G8" s="143"/>
      <c r="H8" s="141">
        <v>0</v>
      </c>
      <c r="I8" s="142">
        <v>0</v>
      </c>
      <c r="J8" s="142">
        <v>0</v>
      </c>
      <c r="K8" s="142">
        <v>0</v>
      </c>
      <c r="L8" s="142">
        <v>7.1324248764464829E-4</v>
      </c>
    </row>
    <row r="9" spans="1:12" x14ac:dyDescent="0.25">
      <c r="A9" s="136" t="s">
        <v>161</v>
      </c>
      <c r="B9" s="144">
        <v>0</v>
      </c>
      <c r="C9" s="145">
        <v>0</v>
      </c>
      <c r="D9" s="145">
        <v>0</v>
      </c>
      <c r="E9" s="145">
        <v>0</v>
      </c>
      <c r="F9" s="146">
        <v>0</v>
      </c>
      <c r="G9" s="147"/>
      <c r="H9" s="148">
        <v>0</v>
      </c>
      <c r="I9" s="149">
        <v>0</v>
      </c>
      <c r="J9" s="149">
        <v>0</v>
      </c>
      <c r="K9" s="149">
        <v>0</v>
      </c>
      <c r="L9" s="149">
        <v>0</v>
      </c>
    </row>
    <row r="10" spans="1:12" x14ac:dyDescent="0.25">
      <c r="A10" s="150" t="s">
        <v>211</v>
      </c>
      <c r="B10" s="151">
        <v>319.04688663548825</v>
      </c>
      <c r="C10" s="152">
        <v>364.41334229944908</v>
      </c>
      <c r="D10" s="152">
        <v>379.82253493853892</v>
      </c>
      <c r="E10" s="152">
        <v>510.10396498790698</v>
      </c>
      <c r="F10" s="153">
        <v>410.43380206739494</v>
      </c>
      <c r="G10" s="154">
        <v>-19.539186080013103</v>
      </c>
      <c r="H10" s="155"/>
      <c r="I10" s="156"/>
      <c r="J10" s="156"/>
      <c r="K10" s="156"/>
      <c r="L10" s="156"/>
    </row>
    <row r="11" spans="1:12" x14ac:dyDescent="0.25">
      <c r="A11" s="136" t="s">
        <v>162</v>
      </c>
      <c r="B11" s="144">
        <v>-42.393197714924895</v>
      </c>
      <c r="C11" s="145">
        <v>-50.00648703233179</v>
      </c>
      <c r="D11" s="145">
        <v>-52.798810784176993</v>
      </c>
      <c r="E11" s="145">
        <v>-53.184772830458193</v>
      </c>
      <c r="F11" s="146">
        <v>-50.676297308370707</v>
      </c>
      <c r="G11" s="157">
        <v>-4.7165295414233981</v>
      </c>
      <c r="H11" s="158"/>
      <c r="I11" s="159"/>
      <c r="J11" s="159"/>
      <c r="K11" s="159"/>
      <c r="L11" s="159"/>
    </row>
    <row r="12" spans="1:12" x14ac:dyDescent="0.25">
      <c r="A12" s="160" t="s">
        <v>163</v>
      </c>
      <c r="B12" s="161">
        <v>276.65368892056335</v>
      </c>
      <c r="C12" s="162">
        <v>314.40685526711729</v>
      </c>
      <c r="D12" s="162">
        <v>327.02372415436196</v>
      </c>
      <c r="E12" s="162">
        <v>456.91919215744878</v>
      </c>
      <c r="F12" s="163">
        <v>359.75750475902424</v>
      </c>
      <c r="G12" s="164">
        <v>-21.264523151162319</v>
      </c>
      <c r="H12" s="165"/>
      <c r="I12" s="166"/>
      <c r="J12" s="166"/>
      <c r="K12" s="166"/>
      <c r="L12" s="166"/>
    </row>
  </sheetData>
  <mergeCells count="3">
    <mergeCell ref="A2:A3"/>
    <mergeCell ref="B2:F2"/>
    <mergeCell ref="H2:L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F8B08-7A23-448A-BF69-DEF2C7B2104E}">
  <dimension ref="A1:H5"/>
  <sheetViews>
    <sheetView workbookViewId="0"/>
  </sheetViews>
  <sheetFormatPr defaultRowHeight="15" x14ac:dyDescent="0.25"/>
  <cols>
    <col min="1" max="1" width="25.5703125" bestFit="1" customWidth="1"/>
    <col min="7" max="8" width="10.42578125" bestFit="1" customWidth="1"/>
  </cols>
  <sheetData>
    <row r="1" spans="1:8" x14ac:dyDescent="0.25">
      <c r="A1" s="79" t="s">
        <v>50</v>
      </c>
      <c r="B1" s="80"/>
      <c r="C1" s="80"/>
      <c r="D1" s="80"/>
      <c r="E1" s="81"/>
      <c r="F1" s="81"/>
      <c r="G1" s="183" t="s">
        <v>164</v>
      </c>
      <c r="H1" s="183"/>
    </row>
    <row r="2" spans="1:8" ht="15.75" thickBot="1" x14ac:dyDescent="0.3">
      <c r="A2" s="80"/>
      <c r="B2" s="82">
        <v>2018</v>
      </c>
      <c r="C2" s="82">
        <v>2019</v>
      </c>
      <c r="D2" s="82">
        <v>2020</v>
      </c>
      <c r="E2" s="82">
        <v>2021</v>
      </c>
      <c r="F2" s="83">
        <v>2022</v>
      </c>
      <c r="G2" s="82" t="s">
        <v>165</v>
      </c>
      <c r="H2" s="82" t="s">
        <v>166</v>
      </c>
    </row>
    <row r="3" spans="1:8" x14ac:dyDescent="0.25">
      <c r="A3" s="84" t="s">
        <v>167</v>
      </c>
      <c r="B3" s="85">
        <v>474</v>
      </c>
      <c r="C3" s="85">
        <v>461</v>
      </c>
      <c r="D3" s="85">
        <v>479</v>
      </c>
      <c r="E3" s="85">
        <v>549</v>
      </c>
      <c r="F3" s="86">
        <v>649</v>
      </c>
      <c r="G3" s="87">
        <v>0.08</v>
      </c>
      <c r="H3" s="87">
        <v>0.18</v>
      </c>
    </row>
    <row r="4" spans="1:8" ht="15.75" thickBot="1" x14ac:dyDescent="0.3">
      <c r="A4" s="80" t="s">
        <v>168</v>
      </c>
      <c r="B4" s="82">
        <v>87</v>
      </c>
      <c r="C4" s="82">
        <v>114</v>
      </c>
      <c r="D4" s="82">
        <v>111</v>
      </c>
      <c r="E4" s="82">
        <v>209</v>
      </c>
      <c r="F4" s="83">
        <v>87</v>
      </c>
      <c r="G4" s="88">
        <v>0</v>
      </c>
      <c r="H4" s="88">
        <v>-0.57999999999999996</v>
      </c>
    </row>
    <row r="5" spans="1:8" ht="15.75" thickBot="1" x14ac:dyDescent="0.3">
      <c r="A5" s="89" t="s">
        <v>169</v>
      </c>
      <c r="B5" s="90">
        <v>561</v>
      </c>
      <c r="C5" s="90">
        <v>575</v>
      </c>
      <c r="D5" s="90">
        <v>590</v>
      </c>
      <c r="E5" s="90">
        <v>758</v>
      </c>
      <c r="F5" s="91">
        <v>736</v>
      </c>
      <c r="G5" s="92">
        <v>7.0000000000000007E-2</v>
      </c>
      <c r="H5" s="92">
        <v>-0.03</v>
      </c>
    </row>
  </sheetData>
  <mergeCells count="1">
    <mergeCell ref="G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BB3AB-E337-429D-83E8-062E2CDAFA8E}">
  <dimension ref="A1:F5"/>
  <sheetViews>
    <sheetView workbookViewId="0"/>
  </sheetViews>
  <sheetFormatPr defaultRowHeight="15" x14ac:dyDescent="0.25"/>
  <cols>
    <col min="1" max="1" width="39.140625" bestFit="1" customWidth="1"/>
  </cols>
  <sheetData>
    <row r="1" spans="1:6" x14ac:dyDescent="0.25">
      <c r="A1" s="79" t="s">
        <v>50</v>
      </c>
      <c r="B1" s="79"/>
      <c r="C1" s="80"/>
      <c r="D1" s="80"/>
      <c r="E1" s="80"/>
      <c r="F1" s="81"/>
    </row>
    <row r="2" spans="1:6" ht="15.75" thickBot="1" x14ac:dyDescent="0.3">
      <c r="A2" s="80"/>
      <c r="B2" s="82">
        <v>2018</v>
      </c>
      <c r="C2" s="82">
        <v>2019</v>
      </c>
      <c r="D2" s="82">
        <v>2020</v>
      </c>
      <c r="E2" s="82">
        <v>2021</v>
      </c>
      <c r="F2" s="82">
        <v>2022</v>
      </c>
    </row>
    <row r="3" spans="1:6" x14ac:dyDescent="0.25">
      <c r="A3" s="84" t="s">
        <v>170</v>
      </c>
      <c r="B3" s="85">
        <v>196</v>
      </c>
      <c r="C3" s="85">
        <v>235.6</v>
      </c>
      <c r="D3" s="85">
        <v>243.8</v>
      </c>
      <c r="E3" s="85">
        <v>314.3</v>
      </c>
      <c r="F3" s="85">
        <v>224.8</v>
      </c>
    </row>
    <row r="4" spans="1:6" ht="15.75" thickBot="1" x14ac:dyDescent="0.3">
      <c r="A4" s="93" t="s">
        <v>171</v>
      </c>
      <c r="B4" s="94">
        <v>2.9</v>
      </c>
      <c r="C4" s="94">
        <v>2.4</v>
      </c>
      <c r="D4" s="94">
        <v>2.4</v>
      </c>
      <c r="E4" s="94">
        <v>2.8</v>
      </c>
      <c r="F4" s="94">
        <v>3.4</v>
      </c>
    </row>
    <row r="5" spans="1:6" ht="15.75" thickBot="1" x14ac:dyDescent="0.3">
      <c r="A5" s="95" t="s">
        <v>172</v>
      </c>
      <c r="B5" s="96">
        <v>198.8</v>
      </c>
      <c r="C5" s="96">
        <v>238</v>
      </c>
      <c r="D5" s="96">
        <v>246.2</v>
      </c>
      <c r="E5" s="96">
        <v>317.2</v>
      </c>
      <c r="F5" s="96">
        <v>228.2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9EAD4-1C13-4A0B-8BC1-526CC7BFE8F9}">
  <dimension ref="A1:F27"/>
  <sheetViews>
    <sheetView workbookViewId="0"/>
  </sheetViews>
  <sheetFormatPr defaultRowHeight="15" x14ac:dyDescent="0.25"/>
  <sheetData>
    <row r="1" spans="1:6" x14ac:dyDescent="0.25">
      <c r="A1" t="s">
        <v>143</v>
      </c>
    </row>
    <row r="2" spans="1:6" x14ac:dyDescent="0.25">
      <c r="B2" t="s">
        <v>112</v>
      </c>
      <c r="C2" t="s">
        <v>113</v>
      </c>
      <c r="D2" t="s">
        <v>114</v>
      </c>
      <c r="E2" t="s">
        <v>115</v>
      </c>
      <c r="F2" t="s">
        <v>116</v>
      </c>
    </row>
    <row r="3" spans="1:6" x14ac:dyDescent="0.25">
      <c r="A3" t="s">
        <v>118</v>
      </c>
      <c r="B3">
        <v>3.1809761576021698</v>
      </c>
      <c r="C3">
        <v>3.6682696902490699</v>
      </c>
      <c r="D3">
        <v>2.8182121731708798</v>
      </c>
      <c r="E3">
        <v>0.44446642268832898</v>
      </c>
      <c r="F3">
        <v>1.3999753901626399</v>
      </c>
    </row>
    <row r="4" spans="1:6" x14ac:dyDescent="0.25">
      <c r="A4" t="s">
        <v>119</v>
      </c>
      <c r="B4">
        <v>3.3091412329955601</v>
      </c>
      <c r="C4">
        <v>3.5508889874334799</v>
      </c>
      <c r="D4">
        <v>2.8402360590143201</v>
      </c>
      <c r="E4">
        <v>0.43638212657506198</v>
      </c>
      <c r="F4">
        <v>1.46989906863083</v>
      </c>
    </row>
    <row r="5" spans="1:6" x14ac:dyDescent="0.25">
      <c r="A5" t="s">
        <v>120</v>
      </c>
      <c r="B5">
        <v>3.22554659134234</v>
      </c>
      <c r="C5">
        <v>3.5708121913403001</v>
      </c>
      <c r="D5">
        <v>2.8068227831965298</v>
      </c>
      <c r="E5">
        <v>0.44096266059174399</v>
      </c>
      <c r="F5">
        <v>1.40920876308593</v>
      </c>
    </row>
    <row r="6" spans="1:6" x14ac:dyDescent="0.25">
      <c r="A6" t="s">
        <v>121</v>
      </c>
      <c r="B6">
        <v>3.17553781264892</v>
      </c>
      <c r="C6">
        <v>3.4002042006269799</v>
      </c>
      <c r="D6">
        <v>2.7896947922909598</v>
      </c>
      <c r="E6">
        <v>0.364568048108182</v>
      </c>
      <c r="F6">
        <v>1.3513393228077899</v>
      </c>
    </row>
    <row r="7" spans="1:6" x14ac:dyDescent="0.25">
      <c r="A7" t="s">
        <v>122</v>
      </c>
      <c r="B7">
        <v>3.68945129143993</v>
      </c>
      <c r="C7">
        <v>3.32072987924276</v>
      </c>
      <c r="D7">
        <v>3.0095854337707699</v>
      </c>
      <c r="E7">
        <v>0.32711079173334001</v>
      </c>
      <c r="F7">
        <v>1.3695733986304399</v>
      </c>
    </row>
    <row r="8" spans="1:6" x14ac:dyDescent="0.25">
      <c r="A8" t="s">
        <v>123</v>
      </c>
      <c r="B8">
        <v>3.64212591649463</v>
      </c>
      <c r="C8">
        <v>3.4244805265739</v>
      </c>
      <c r="D8">
        <v>3.1365374111020201</v>
      </c>
      <c r="E8">
        <v>0.321619898585561</v>
      </c>
      <c r="F8">
        <v>1.3487469288451199</v>
      </c>
    </row>
    <row r="9" spans="1:6" x14ac:dyDescent="0.25">
      <c r="A9" t="s">
        <v>124</v>
      </c>
      <c r="B9">
        <v>3.9825976563924801</v>
      </c>
      <c r="C9">
        <v>3.44581888544925</v>
      </c>
      <c r="D9">
        <v>3.1500600114116999</v>
      </c>
      <c r="E9">
        <v>0.30316843761157602</v>
      </c>
      <c r="F9">
        <v>1.3661845025474499</v>
      </c>
    </row>
    <row r="10" spans="1:6" x14ac:dyDescent="0.25">
      <c r="A10" t="s">
        <v>125</v>
      </c>
      <c r="B10">
        <v>4.26607019215996</v>
      </c>
      <c r="C10">
        <v>3.4318596782200199</v>
      </c>
      <c r="D10">
        <v>3.4292142416946798</v>
      </c>
      <c r="E10">
        <v>0.28375932865546</v>
      </c>
      <c r="F10">
        <v>1.29706712155725</v>
      </c>
    </row>
    <row r="11" spans="1:6" x14ac:dyDescent="0.25">
      <c r="A11" t="s">
        <v>126</v>
      </c>
      <c r="B11">
        <v>4.56586867973785</v>
      </c>
      <c r="C11">
        <v>4.1589128332120202</v>
      </c>
      <c r="D11">
        <v>3.77101729396739</v>
      </c>
      <c r="E11">
        <v>0.284844711138453</v>
      </c>
      <c r="F11">
        <v>1.2439083612160899</v>
      </c>
    </row>
    <row r="12" spans="1:6" x14ac:dyDescent="0.25">
      <c r="A12" t="s">
        <v>127</v>
      </c>
      <c r="B12">
        <v>4.46577862232912</v>
      </c>
      <c r="C12">
        <v>4.2683734450328101</v>
      </c>
      <c r="D12">
        <v>3.5674142841448799</v>
      </c>
      <c r="E12">
        <v>0.270476379202367</v>
      </c>
      <c r="F12">
        <v>1.1432465698632299</v>
      </c>
    </row>
    <row r="13" spans="1:6" x14ac:dyDescent="0.25">
      <c r="A13" t="s">
        <v>128</v>
      </c>
      <c r="B13">
        <v>4.3994954697877597</v>
      </c>
      <c r="C13">
        <v>4.2102442832930498</v>
      </c>
      <c r="D13">
        <v>3.5226799498979098</v>
      </c>
      <c r="E13">
        <v>0.25564351538284702</v>
      </c>
      <c r="F13">
        <v>1.09860147993511</v>
      </c>
    </row>
    <row r="14" spans="1:6" x14ac:dyDescent="0.25">
      <c r="A14" t="s">
        <v>129</v>
      </c>
      <c r="B14">
        <v>4.4421786860040804</v>
      </c>
      <c r="C14">
        <v>4.3006250874826204</v>
      </c>
      <c r="D14">
        <v>3.3903173941981799</v>
      </c>
      <c r="E14">
        <v>0.21920952802388999</v>
      </c>
      <c r="F14">
        <v>1.0671738507922499</v>
      </c>
    </row>
    <row r="15" spans="1:6" x14ac:dyDescent="0.25">
      <c r="A15" t="s">
        <v>130</v>
      </c>
      <c r="B15">
        <v>4.5408299494253797</v>
      </c>
      <c r="C15">
        <v>4.5391183553238603</v>
      </c>
      <c r="D15">
        <v>3.4632685283549698</v>
      </c>
      <c r="E15">
        <v>0.216721916691762</v>
      </c>
      <c r="F15">
        <v>1.1022812599232701</v>
      </c>
    </row>
    <row r="16" spans="1:6" x14ac:dyDescent="0.25">
      <c r="A16" t="s">
        <v>131</v>
      </c>
      <c r="B16">
        <v>4.20672924514753</v>
      </c>
      <c r="C16">
        <v>5.0148597982798204</v>
      </c>
      <c r="D16">
        <v>3.67889026048393</v>
      </c>
      <c r="E16">
        <v>0.243943913468021</v>
      </c>
      <c r="F16">
        <v>1.1015679754160399</v>
      </c>
    </row>
    <row r="17" spans="1:6" x14ac:dyDescent="0.25">
      <c r="A17" t="s">
        <v>132</v>
      </c>
      <c r="B17">
        <v>4.2574858333760197</v>
      </c>
      <c r="C17">
        <v>4.8555165382026404</v>
      </c>
      <c r="D17">
        <v>3.5415393205608199</v>
      </c>
      <c r="E17">
        <v>0.20696436174562699</v>
      </c>
      <c r="F17">
        <v>0.891352152482356</v>
      </c>
    </row>
    <row r="18" spans="1:6" x14ac:dyDescent="0.25">
      <c r="A18" t="s">
        <v>133</v>
      </c>
      <c r="B18">
        <v>4.2684558169348801</v>
      </c>
      <c r="C18">
        <v>4.9075496316583296</v>
      </c>
      <c r="D18">
        <v>3.5127546877851099</v>
      </c>
      <c r="E18">
        <v>0.18852494875637099</v>
      </c>
      <c r="F18">
        <v>0.84558991389941895</v>
      </c>
    </row>
    <row r="19" spans="1:6" x14ac:dyDescent="0.25">
      <c r="A19" t="s">
        <v>134</v>
      </c>
      <c r="B19">
        <v>4.3478343311004304</v>
      </c>
      <c r="C19">
        <v>4.9519030975479703</v>
      </c>
      <c r="D19">
        <v>3.4623286044677202</v>
      </c>
      <c r="E19">
        <v>0.17432413388937601</v>
      </c>
      <c r="F19">
        <v>0.777030780667188</v>
      </c>
    </row>
    <row r="20" spans="1:6" x14ac:dyDescent="0.25">
      <c r="A20" t="s">
        <v>135</v>
      </c>
      <c r="B20">
        <v>4.6792897525303703</v>
      </c>
      <c r="C20">
        <v>5.2327966029977002</v>
      </c>
      <c r="D20">
        <v>3.4862709023706699</v>
      </c>
      <c r="E20">
        <v>0.17884764625403399</v>
      </c>
      <c r="F20">
        <v>0.75078514826159604</v>
      </c>
    </row>
    <row r="21" spans="1:6" x14ac:dyDescent="0.25">
      <c r="A21" t="s">
        <v>136</v>
      </c>
      <c r="B21">
        <v>4.8076017853247102</v>
      </c>
      <c r="C21">
        <v>5.31200833909877</v>
      </c>
      <c r="D21">
        <v>3.4672345307297601</v>
      </c>
      <c r="E21">
        <v>0.16474896049382301</v>
      </c>
      <c r="F21">
        <v>0.70935179775027501</v>
      </c>
    </row>
    <row r="22" spans="1:6" x14ac:dyDescent="0.25">
      <c r="A22" t="s">
        <v>137</v>
      </c>
      <c r="B22">
        <v>5.0665671486121102</v>
      </c>
      <c r="C22">
        <v>5.3980689180545101</v>
      </c>
      <c r="D22">
        <v>3.4811845113681601</v>
      </c>
      <c r="E22">
        <v>0.14769450733032799</v>
      </c>
      <c r="F22">
        <v>0.71856724174182096</v>
      </c>
    </row>
    <row r="23" spans="1:6" x14ac:dyDescent="0.25">
      <c r="A23" t="s">
        <v>138</v>
      </c>
      <c r="B23">
        <v>5.4519983342773104</v>
      </c>
      <c r="C23">
        <v>5.2647102370160397</v>
      </c>
      <c r="D23">
        <v>3.5211762648278802</v>
      </c>
      <c r="E23">
        <v>0.144048397531644</v>
      </c>
      <c r="F23">
        <v>0.71156781970298399</v>
      </c>
    </row>
    <row r="24" spans="1:6" x14ac:dyDescent="0.25">
      <c r="A24" t="s">
        <v>139</v>
      </c>
      <c r="B24">
        <v>5.5279016173562203</v>
      </c>
      <c r="C24">
        <v>5.6412716660650304</v>
      </c>
      <c r="D24">
        <v>3.78531354136094</v>
      </c>
      <c r="E24">
        <v>0.15018280531122899</v>
      </c>
      <c r="F24">
        <v>0.73499715228448503</v>
      </c>
    </row>
    <row r="25" spans="1:6" x14ac:dyDescent="0.25">
      <c r="A25" t="s">
        <v>140</v>
      </c>
      <c r="B25">
        <v>5.7850547099718703</v>
      </c>
      <c r="C25">
        <v>5.7316093107157497</v>
      </c>
      <c r="D25">
        <v>4.0897284827533298</v>
      </c>
      <c r="E25">
        <v>0.129677983671692</v>
      </c>
      <c r="F25">
        <v>0.73246410706296905</v>
      </c>
    </row>
    <row r="26" spans="1:6" x14ac:dyDescent="0.25">
      <c r="A26" t="s">
        <v>141</v>
      </c>
      <c r="B26">
        <v>6.0727114111289602</v>
      </c>
      <c r="C26">
        <v>5.82697304544965</v>
      </c>
      <c r="D26">
        <v>4.0407079392396703</v>
      </c>
      <c r="E26">
        <v>0.12906732646881899</v>
      </c>
      <c r="F26">
        <v>0.74751729180710702</v>
      </c>
    </row>
    <row r="27" spans="1:6" x14ac:dyDescent="0.25">
      <c r="A27" t="s">
        <v>142</v>
      </c>
      <c r="B27">
        <v>6.4163095726946002</v>
      </c>
      <c r="C27">
        <v>6.0867046493614696</v>
      </c>
      <c r="D27">
        <v>4.3946230592203701</v>
      </c>
      <c r="E27">
        <v>0.14007870959281499</v>
      </c>
      <c r="F27">
        <v>0.82163445873421204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8450-A15A-4D56-8D35-9F292AE49019}">
  <dimension ref="A1:J8"/>
  <sheetViews>
    <sheetView workbookViewId="0"/>
  </sheetViews>
  <sheetFormatPr defaultRowHeight="15" x14ac:dyDescent="0.25"/>
  <cols>
    <col min="1" max="1" width="25.5703125" bestFit="1" customWidth="1"/>
    <col min="2" max="6" width="5.5703125" bestFit="1" customWidth="1"/>
    <col min="7" max="8" width="11.140625" bestFit="1" customWidth="1"/>
  </cols>
  <sheetData>
    <row r="1" spans="1:10" x14ac:dyDescent="0.25">
      <c r="A1" t="s">
        <v>50</v>
      </c>
      <c r="G1" s="184" t="s">
        <v>109</v>
      </c>
      <c r="H1" s="184"/>
    </row>
    <row r="2" spans="1:10" x14ac:dyDescent="0.25">
      <c r="B2" s="71">
        <v>2018</v>
      </c>
      <c r="C2" s="71">
        <v>2019</v>
      </c>
      <c r="D2" s="71">
        <v>2020</v>
      </c>
      <c r="E2" s="71">
        <v>2021</v>
      </c>
      <c r="F2" s="71">
        <v>2022</v>
      </c>
      <c r="G2" s="71" t="s">
        <v>213</v>
      </c>
      <c r="H2" s="71" t="s">
        <v>111</v>
      </c>
    </row>
    <row r="3" spans="1:10" x14ac:dyDescent="0.25">
      <c r="A3" t="s">
        <v>112</v>
      </c>
      <c r="B3" s="69">
        <v>135.50733600000001</v>
      </c>
      <c r="C3" s="69">
        <v>157.674735</v>
      </c>
      <c r="D3" s="69">
        <v>161.86120500000001</v>
      </c>
      <c r="E3" s="69">
        <v>220.67406500000001</v>
      </c>
      <c r="F3" s="69">
        <v>240.45818</v>
      </c>
      <c r="G3" s="70">
        <f t="shared" ref="G3:G5" si="0">+(F3/B3)^(1/($F$2-$B$2))-1</f>
        <v>0.15416841991488162</v>
      </c>
      <c r="H3" s="70">
        <f>F3/E3-1</f>
        <v>8.9653104455206245E-2</v>
      </c>
      <c r="I3" s="72"/>
      <c r="J3" s="1"/>
    </row>
    <row r="4" spans="1:10" x14ac:dyDescent="0.25">
      <c r="A4" t="s">
        <v>113</v>
      </c>
      <c r="B4" s="69">
        <v>123.429568</v>
      </c>
      <c r="C4" s="69">
        <v>157.61530200000001</v>
      </c>
      <c r="D4" s="69">
        <v>184.349481</v>
      </c>
      <c r="E4" s="69">
        <v>213.09342699999999</v>
      </c>
      <c r="F4" s="69">
        <v>228.10587699999999</v>
      </c>
      <c r="G4" s="70">
        <f t="shared" si="0"/>
        <v>0.16594836147259606</v>
      </c>
      <c r="H4" s="70">
        <f t="shared" ref="H4:H8" si="1">F4/E4-1</f>
        <v>7.045008478839665E-2</v>
      </c>
      <c r="I4" s="72"/>
      <c r="J4" s="1"/>
    </row>
    <row r="5" spans="1:10" x14ac:dyDescent="0.25">
      <c r="A5" t="s">
        <v>114</v>
      </c>
      <c r="B5" s="69">
        <v>111.917478</v>
      </c>
      <c r="C5" s="69">
        <v>120.25774</v>
      </c>
      <c r="D5" s="69">
        <v>128.89559199999999</v>
      </c>
      <c r="E5" s="69">
        <v>142.52247199999999</v>
      </c>
      <c r="F5" s="69">
        <v>164.69327899999999</v>
      </c>
      <c r="G5" s="70">
        <f t="shared" si="0"/>
        <v>0.10139852447925901</v>
      </c>
      <c r="H5" s="70">
        <f t="shared" si="1"/>
        <v>0.15556007897477397</v>
      </c>
      <c r="I5" s="72"/>
      <c r="J5" s="1"/>
    </row>
    <row r="6" spans="1:10" x14ac:dyDescent="0.25">
      <c r="A6" t="s">
        <v>115</v>
      </c>
      <c r="B6" s="69">
        <v>8.4537139999999997</v>
      </c>
      <c r="C6" s="69">
        <v>7.5254019999999997</v>
      </c>
      <c r="D6" s="69">
        <v>6.4897400000000003</v>
      </c>
      <c r="E6" s="69">
        <v>5.830476</v>
      </c>
      <c r="F6" s="69">
        <v>5.2496020000000003</v>
      </c>
      <c r="G6" s="70">
        <f>+(F6/B6)^(1/($F$2-$B$2))-1</f>
        <v>-0.11229287253826847</v>
      </c>
      <c r="H6" s="70">
        <f t="shared" si="1"/>
        <v>-9.9627200249173375E-2</v>
      </c>
      <c r="I6" s="72"/>
      <c r="J6" s="1"/>
    </row>
    <row r="7" spans="1:10" x14ac:dyDescent="0.25">
      <c r="A7" t="s">
        <v>116</v>
      </c>
      <c r="B7" s="69">
        <v>36.917116999999998</v>
      </c>
      <c r="C7" s="69">
        <v>38.275360999999997</v>
      </c>
      <c r="D7" s="69">
        <v>28.927306999999999</v>
      </c>
      <c r="E7" s="69">
        <v>28.801286000000001</v>
      </c>
      <c r="F7" s="69">
        <v>30.791644999999999</v>
      </c>
      <c r="G7" s="70">
        <f t="shared" ref="G7:G8" si="2">+(F7/B7)^(1/($F$2-$B$2))-1</f>
        <v>-4.4344687736121657E-2</v>
      </c>
      <c r="H7" s="70">
        <f t="shared" si="1"/>
        <v>6.9106601698271319E-2</v>
      </c>
      <c r="I7" s="72"/>
      <c r="J7" s="1"/>
    </row>
    <row r="8" spans="1:10" x14ac:dyDescent="0.25">
      <c r="A8" t="s">
        <v>117</v>
      </c>
      <c r="B8" s="69">
        <v>416.22521300000005</v>
      </c>
      <c r="C8" s="69">
        <v>481.34853999999996</v>
      </c>
      <c r="D8" s="69">
        <v>510.52332499999994</v>
      </c>
      <c r="E8" s="69">
        <v>610.92172600000004</v>
      </c>
      <c r="F8" s="69">
        <v>669.29858300000001</v>
      </c>
      <c r="G8" s="70">
        <f t="shared" si="2"/>
        <v>0.1260894256639109</v>
      </c>
      <c r="H8" s="70">
        <f t="shared" si="1"/>
        <v>9.5555378889897291E-2</v>
      </c>
      <c r="I8" s="73"/>
    </row>
  </sheetData>
  <mergeCells count="1">
    <mergeCell ref="G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009BB-C26B-4667-ADAE-F71A84B00428}">
  <dimension ref="A1:F8"/>
  <sheetViews>
    <sheetView workbookViewId="0"/>
  </sheetViews>
  <sheetFormatPr defaultRowHeight="15" x14ac:dyDescent="0.25"/>
  <cols>
    <col min="1" max="1" width="27.5703125" bestFit="1" customWidth="1"/>
  </cols>
  <sheetData>
    <row r="1" spans="1:6" x14ac:dyDescent="0.25">
      <c r="A1" s="74" t="s">
        <v>35</v>
      </c>
      <c r="B1" s="74"/>
      <c r="C1" s="74"/>
      <c r="D1" s="74"/>
      <c r="E1" s="74"/>
      <c r="F1" s="74"/>
    </row>
    <row r="2" spans="1:6" x14ac:dyDescent="0.25">
      <c r="A2" s="75"/>
      <c r="B2" s="76">
        <v>2018</v>
      </c>
      <c r="C2" s="76">
        <v>2019</v>
      </c>
      <c r="D2" s="76">
        <v>2020</v>
      </c>
      <c r="E2" s="76">
        <v>2021</v>
      </c>
      <c r="F2" s="76">
        <v>2022</v>
      </c>
    </row>
    <row r="3" spans="1:6" x14ac:dyDescent="0.25">
      <c r="A3" t="s">
        <v>112</v>
      </c>
      <c r="B3" s="77">
        <v>4.56586867973785</v>
      </c>
      <c r="C3" s="77">
        <v>4.5408299494253797</v>
      </c>
      <c r="D3" s="77">
        <v>4.3478343311004304</v>
      </c>
      <c r="E3" s="77">
        <v>5.4519983342773104</v>
      </c>
      <c r="F3" s="77">
        <v>6.4163095726946002</v>
      </c>
    </row>
    <row r="4" spans="1:6" x14ac:dyDescent="0.25">
      <c r="A4" t="s">
        <v>113</v>
      </c>
      <c r="B4" s="77">
        <v>4.1589128332120202</v>
      </c>
      <c r="C4" s="77">
        <v>4.5391183553238603</v>
      </c>
      <c r="D4" s="77">
        <v>4.9519030975479703</v>
      </c>
      <c r="E4" s="77">
        <v>5.2647102370160397</v>
      </c>
      <c r="F4" s="77">
        <v>6.0867046493614696</v>
      </c>
    </row>
    <row r="5" spans="1:6" x14ac:dyDescent="0.25">
      <c r="A5" t="s">
        <v>114</v>
      </c>
      <c r="B5" s="77">
        <v>3.77101729396739</v>
      </c>
      <c r="C5" s="77">
        <v>3.4632685283549698</v>
      </c>
      <c r="D5" s="77">
        <v>3.4623286044677202</v>
      </c>
      <c r="E5" s="77">
        <v>3.5211762648278802</v>
      </c>
      <c r="F5" s="77">
        <v>4.3946230592203701</v>
      </c>
    </row>
    <row r="6" spans="1:6" x14ac:dyDescent="0.25">
      <c r="A6" t="s">
        <v>115</v>
      </c>
      <c r="B6" s="77">
        <v>0.284844711138453</v>
      </c>
      <c r="C6" s="77">
        <v>0.216721916691762</v>
      </c>
      <c r="D6" s="77">
        <v>0.17432413388937601</v>
      </c>
      <c r="E6" s="77">
        <v>0.144048397531644</v>
      </c>
      <c r="F6" s="77">
        <v>0.14007870959281499</v>
      </c>
    </row>
    <row r="7" spans="1:6" x14ac:dyDescent="0.25">
      <c r="A7" s="75" t="s">
        <v>116</v>
      </c>
      <c r="B7" s="78">
        <v>1.2439083612160899</v>
      </c>
      <c r="C7" s="78">
        <v>1.1022812599232701</v>
      </c>
      <c r="D7" s="78">
        <v>0.777030780667188</v>
      </c>
      <c r="E7" s="78">
        <v>0.71156781970298399</v>
      </c>
      <c r="F7" s="78">
        <v>0.82163445873421204</v>
      </c>
    </row>
    <row r="8" spans="1:6" x14ac:dyDescent="0.25">
      <c r="A8" s="75" t="s">
        <v>117</v>
      </c>
      <c r="B8" s="78">
        <v>14.024551879271803</v>
      </c>
      <c r="C8" s="78">
        <v>13.862220009719243</v>
      </c>
      <c r="D8" s="78">
        <v>13.713420947672684</v>
      </c>
      <c r="E8" s="78">
        <v>15.093501053355856</v>
      </c>
      <c r="F8" s="78">
        <v>17.859350449603465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27</vt:i4>
      </vt:variant>
    </vt:vector>
  </HeadingPairs>
  <TitlesOfParts>
    <vt:vector size="27" baseType="lpstr">
      <vt:lpstr>Read me</vt:lpstr>
      <vt:lpstr>Figur 1</vt:lpstr>
      <vt:lpstr>Tabel 1</vt:lpstr>
      <vt:lpstr>Tabel 2</vt:lpstr>
      <vt:lpstr>Tabel 3</vt:lpstr>
      <vt:lpstr>Tabel 4</vt:lpstr>
      <vt:lpstr>Figur 2</vt:lpstr>
      <vt:lpstr>Tabel 5</vt:lpstr>
      <vt:lpstr>Tabel 6</vt:lpstr>
      <vt:lpstr>Figur 3</vt:lpstr>
      <vt:lpstr>Figur 4</vt:lpstr>
      <vt:lpstr>Figur 5</vt:lpstr>
      <vt:lpstr>Appendiks 1</vt:lpstr>
      <vt:lpstr>Appendiks 2</vt:lpstr>
      <vt:lpstr>Appendiks 3</vt:lpstr>
      <vt:lpstr>Appendiks 4</vt:lpstr>
      <vt:lpstr>Appendiks 5</vt:lpstr>
      <vt:lpstr>Appendiks 6</vt:lpstr>
      <vt:lpstr>Appendiks 7</vt:lpstr>
      <vt:lpstr>Appendiks 8</vt:lpstr>
      <vt:lpstr>Appendiks 9</vt:lpstr>
      <vt:lpstr>Appendiks 10</vt:lpstr>
      <vt:lpstr>Appendiks 11</vt:lpstr>
      <vt:lpstr>Appendiks 12</vt:lpstr>
      <vt:lpstr>Appendiks 13</vt:lpstr>
      <vt:lpstr>Appendiks 14</vt:lpstr>
      <vt:lpstr>Appendiks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Sommer (FT)</dc:creator>
  <cp:lastModifiedBy>Patrick Sommer (FT)</cp:lastModifiedBy>
  <dcterms:created xsi:type="dcterms:W3CDTF">2015-06-05T18:19:34Z</dcterms:created>
  <dcterms:modified xsi:type="dcterms:W3CDTF">2023-11-03T10:19:16Z</dcterms:modified>
</cp:coreProperties>
</file>