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tnet.dk\Fortrolig\ØKSE\Stresstest\KAPRI\PI\Bank_beregning\Vejledning om stresstest for små og mellemstore pengeinstitutter\202406\Klar til hjemmesiden\"/>
    </mc:Choice>
  </mc:AlternateContent>
  <xr:revisionPtr revIDLastSave="0" documentId="13_ncr:1_{87CC1175-7827-4816-9001-56F3E6812F44}" xr6:coauthVersionLast="47" xr6:coauthVersionMax="47" xr10:uidLastSave="{00000000-0000-0000-0000-000000000000}"/>
  <bookViews>
    <workbookView xWindow="-120" yWindow="-120" windowWidth="29040" windowHeight="15720" tabRatio="843" firstSheet="1" activeTab="1" xr2:uid="{75BFAA56-6CBB-4B92-AD34-975FCF591EBC}"/>
  </bookViews>
  <sheets>
    <sheet name="Input" sheetId="9" state="hidden" r:id="rId1"/>
    <sheet name="Nedskr.værktøj" sheetId="15" r:id="rId2"/>
  </sheets>
  <externalReferences>
    <externalReference r:id="rId3"/>
    <externalReference r:id="rId4"/>
    <externalReference r:id="rId5"/>
  </externalReferences>
  <definedNames>
    <definedName name="Data">#REF!</definedName>
    <definedName name="Data_201906">#REF!</definedName>
    <definedName name="Data_201912">#REF!</definedName>
    <definedName name="DataExNordatl">#REF!</definedName>
    <definedName name="DataNordatl">#REF!</definedName>
    <definedName name="DataSidste">#REF!</definedName>
    <definedName name="DataSidsteHel">#REF!</definedName>
    <definedName name="DataUdlVaekst">#REF!</definedName>
    <definedName name="HistDataInstitut">#REF!</definedName>
    <definedName name="Liste201906">#REF!</definedName>
    <definedName name="M_Bal_udlaan_aar">[1]navn!$J$26</definedName>
    <definedName name="M_Eksp_fe_aar">[1]navn!$J$63</definedName>
    <definedName name="M_Eksp_total_aar">[1]navn!$J$66</definedName>
    <definedName name="M_funding_ratio_N_aar">[1]navn!$J$37</definedName>
    <definedName name="M_funding_ratio_T_aar">[1]navn!$J$36</definedName>
    <definedName name="M_gruppe_aar">[1]navn!$J$8</definedName>
    <definedName name="M_Kapitalgrundlag_aar">[1]navn!$J$11</definedName>
    <definedName name="M_regnper_aar">[1]navn!$J$7</definedName>
    <definedName name="M_regnr_aar">[1]navn!$J$9</definedName>
    <definedName name="M_repo_y1_aar">[1]navn!$J$79</definedName>
    <definedName name="M_repo_aar">[1]navn!$J$78</definedName>
    <definedName name="M_se_aar">[1]navn!$J$12</definedName>
    <definedName name="M_udlaan_y1_aar">[1]navn!$J$35</definedName>
    <definedName name="Makrobud">#REF!</definedName>
    <definedName name="Navn_2018">#REF!</definedName>
    <definedName name="Ned_institut">#REF!</definedName>
    <definedName name="Ned_sektor">#REF!</definedName>
    <definedName name="Pop_DK">#REF!</definedName>
    <definedName name="rang_1_3">[2]rang_1_3!$A$1:$FL$125</definedName>
    <definedName name="rang_4">[2]rang_4!$A$1:$EY$22</definedName>
    <definedName name="regnr">#REF!</definedName>
    <definedName name="scenarier">[3]menu_lister!$B$3:$B$5</definedName>
    <definedName name="version">[3]menu_lister!$D$3:$D$5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2" i="15" l="1"/>
  <c r="Q111" i="15"/>
  <c r="Q110" i="15"/>
  <c r="Q97" i="15"/>
  <c r="Q83" i="15"/>
  <c r="Q81" i="15"/>
  <c r="T23" i="15" l="1"/>
  <c r="T15" i="15" l="1"/>
  <c r="E123" i="15" l="1"/>
  <c r="D123" i="15"/>
  <c r="C123" i="15"/>
  <c r="F109" i="15"/>
  <c r="G109" i="15" s="1"/>
  <c r="H109" i="15" s="1"/>
  <c r="I109" i="15" s="1"/>
  <c r="J109" i="15" s="1"/>
  <c r="K109" i="15" s="1"/>
  <c r="L109" i="15" s="1"/>
  <c r="M109" i="15" s="1"/>
  <c r="N109" i="15" s="1"/>
  <c r="O109" i="15" s="1"/>
  <c r="P109" i="15" s="1"/>
  <c r="D109" i="15"/>
  <c r="E109" i="15" s="1"/>
  <c r="Q108" i="15"/>
  <c r="E96" i="15"/>
  <c r="C96" i="15"/>
  <c r="Q95" i="15"/>
  <c r="D79" i="15"/>
  <c r="E79" i="15" s="1"/>
  <c r="F79" i="15" s="1"/>
  <c r="G79" i="15" s="1"/>
  <c r="H79" i="15" s="1"/>
  <c r="I79" i="15" s="1"/>
  <c r="J79" i="15" s="1"/>
  <c r="K79" i="15" s="1"/>
  <c r="L79" i="15" s="1"/>
  <c r="M79" i="15" s="1"/>
  <c r="N79" i="15" s="1"/>
  <c r="O79" i="15" s="1"/>
  <c r="P79" i="15" s="1"/>
  <c r="Q78" i="15" s="1"/>
  <c r="E67" i="15"/>
  <c r="F67" i="15" s="1"/>
  <c r="G67" i="15" s="1"/>
  <c r="H67" i="15" s="1"/>
  <c r="I67" i="15" s="1"/>
  <c r="J67" i="15" s="1"/>
  <c r="K67" i="15" s="1"/>
  <c r="L67" i="15" s="1"/>
  <c r="M67" i="15" s="1"/>
  <c r="N67" i="15" s="1"/>
  <c r="O67" i="15" s="1"/>
  <c r="P67" i="15" s="1"/>
  <c r="D67" i="15"/>
  <c r="Q66" i="15"/>
  <c r="D58" i="15"/>
  <c r="E58" i="15" s="1"/>
  <c r="F58" i="15" s="1"/>
  <c r="G58" i="15" s="1"/>
  <c r="H58" i="15" s="1"/>
  <c r="I58" i="15" s="1"/>
  <c r="J58" i="15" s="1"/>
  <c r="K58" i="15" s="1"/>
  <c r="L58" i="15" s="1"/>
  <c r="M58" i="15" s="1"/>
  <c r="N58" i="15" s="1"/>
  <c r="O58" i="15" s="1"/>
  <c r="P58" i="15" s="1"/>
  <c r="F33" i="15"/>
  <c r="G33" i="15" s="1"/>
  <c r="E33" i="15"/>
  <c r="D33" i="15"/>
  <c r="D96" i="15" s="1"/>
  <c r="E13" i="15"/>
  <c r="F13" i="15" s="1"/>
  <c r="G13" i="15" s="1"/>
  <c r="H13" i="15" s="1"/>
  <c r="D13" i="15"/>
  <c r="Q121" i="15"/>
  <c r="I13" i="15" l="1"/>
  <c r="H123" i="15"/>
  <c r="G96" i="15"/>
  <c r="H33" i="15"/>
  <c r="F123" i="15"/>
  <c r="G123" i="15"/>
  <c r="F96" i="15"/>
  <c r="I127" i="15" l="1"/>
  <c r="M129" i="15"/>
  <c r="R133" i="15"/>
  <c r="I33" i="15"/>
  <c r="H96" i="15"/>
  <c r="I123" i="15"/>
  <c r="J13" i="15"/>
  <c r="J33" i="15" l="1"/>
  <c r="I96" i="15"/>
  <c r="M127" i="15"/>
  <c r="M128" i="15"/>
  <c r="B8" i="15"/>
  <c r="J123" i="15"/>
  <c r="K13" i="15"/>
  <c r="R128" i="15"/>
  <c r="R127" i="15"/>
  <c r="T127" i="15" l="1"/>
  <c r="B91" i="15"/>
  <c r="B87" i="15"/>
  <c r="Q125" i="15"/>
  <c r="T128" i="15"/>
  <c r="R125" i="15"/>
  <c r="K123" i="15"/>
  <c r="L13" i="15"/>
  <c r="B7" i="15"/>
  <c r="U13" i="15"/>
  <c r="B101" i="15"/>
  <c r="T13" i="15"/>
  <c r="C146" i="15"/>
  <c r="B84" i="15" s="1"/>
  <c r="B63" i="15"/>
  <c r="B72" i="15"/>
  <c r="K33" i="15"/>
  <c r="J96" i="15"/>
  <c r="K96" i="15" l="1"/>
  <c r="L33" i="15"/>
  <c r="L123" i="15"/>
  <c r="M13" i="15"/>
  <c r="C91" i="15"/>
  <c r="U128" i="15"/>
  <c r="S13" i="15"/>
  <c r="U127" i="15"/>
  <c r="R13" i="15"/>
  <c r="C92" i="15" l="1"/>
  <c r="D92" i="15"/>
  <c r="M123" i="15"/>
  <c r="N13" i="15"/>
  <c r="L96" i="15"/>
  <c r="M33" i="15"/>
  <c r="N123" i="15" l="1"/>
  <c r="O13" i="15"/>
  <c r="M96" i="15"/>
  <c r="N33" i="15"/>
  <c r="O33" i="15" l="1"/>
  <c r="N96" i="15"/>
  <c r="O123" i="15"/>
  <c r="P13" i="15"/>
  <c r="P123" i="15" s="1"/>
  <c r="U20" i="15" l="1"/>
  <c r="U16" i="15"/>
  <c r="O96" i="15"/>
  <c r="P33" i="15"/>
  <c r="U19" i="15" l="1"/>
  <c r="U21" i="15"/>
  <c r="U18" i="15"/>
  <c r="G110" i="15"/>
  <c r="M59" i="15"/>
  <c r="D110" i="15"/>
  <c r="O68" i="15"/>
  <c r="J59" i="15"/>
  <c r="D59" i="15"/>
  <c r="C110" i="15"/>
  <c r="N68" i="15"/>
  <c r="I59" i="15"/>
  <c r="M68" i="15"/>
  <c r="H59" i="15"/>
  <c r="L68" i="15"/>
  <c r="L80" i="15" s="1"/>
  <c r="G59" i="15"/>
  <c r="U14" i="15"/>
  <c r="O110" i="15"/>
  <c r="E59" i="15"/>
  <c r="P110" i="15"/>
  <c r="K68" i="15"/>
  <c r="F59" i="15"/>
  <c r="J68" i="15"/>
  <c r="N110" i="15"/>
  <c r="I68" i="15"/>
  <c r="I110" i="15"/>
  <c r="L59" i="15"/>
  <c r="H110" i="15"/>
  <c r="K59" i="15"/>
  <c r="F110" i="15"/>
  <c r="C59" i="15"/>
  <c r="E110" i="15"/>
  <c r="P68" i="15"/>
  <c r="H68" i="15"/>
  <c r="G68" i="15"/>
  <c r="E68" i="15"/>
  <c r="F68" i="15"/>
  <c r="M110" i="15"/>
  <c r="L110" i="15"/>
  <c r="D68" i="15"/>
  <c r="P59" i="15"/>
  <c r="K110" i="15"/>
  <c r="C68" i="15"/>
  <c r="O59" i="15"/>
  <c r="O80" i="15" s="1"/>
  <c r="J110" i="15"/>
  <c r="N59" i="15"/>
  <c r="B49" i="15"/>
  <c r="B107" i="15"/>
  <c r="B94" i="15"/>
  <c r="B11" i="15"/>
  <c r="B77" i="15"/>
  <c r="B90" i="15"/>
  <c r="B86" i="15"/>
  <c r="B65" i="15"/>
  <c r="B74" i="15"/>
  <c r="B56" i="15"/>
  <c r="D113" i="15"/>
  <c r="K113" i="15"/>
  <c r="P113" i="15"/>
  <c r="U23" i="15"/>
  <c r="O113" i="15"/>
  <c r="N113" i="15"/>
  <c r="L113" i="15"/>
  <c r="M113" i="15"/>
  <c r="J113" i="15"/>
  <c r="I113" i="15"/>
  <c r="H113" i="15"/>
  <c r="G113" i="15"/>
  <c r="F113" i="15"/>
  <c r="E113" i="15"/>
  <c r="C113" i="15"/>
  <c r="F111" i="15"/>
  <c r="O60" i="15"/>
  <c r="C111" i="15"/>
  <c r="N69" i="15"/>
  <c r="L60" i="15"/>
  <c r="G60" i="15"/>
  <c r="H69" i="15"/>
  <c r="M69" i="15"/>
  <c r="K60" i="15"/>
  <c r="L69" i="15"/>
  <c r="J60" i="15"/>
  <c r="M111" i="15"/>
  <c r="P111" i="15"/>
  <c r="K69" i="15"/>
  <c r="I60" i="15"/>
  <c r="N111" i="15"/>
  <c r="I69" i="15"/>
  <c r="O111" i="15"/>
  <c r="J69" i="15"/>
  <c r="H60" i="15"/>
  <c r="F60" i="15"/>
  <c r="O69" i="15"/>
  <c r="G69" i="15"/>
  <c r="F69" i="15"/>
  <c r="E69" i="15"/>
  <c r="L111" i="15"/>
  <c r="D69" i="15"/>
  <c r="K111" i="15"/>
  <c r="C69" i="15"/>
  <c r="J111" i="15"/>
  <c r="I111" i="15"/>
  <c r="P60" i="15"/>
  <c r="H111" i="15"/>
  <c r="D81" i="15"/>
  <c r="N60" i="15"/>
  <c r="G111" i="15"/>
  <c r="M60" i="15"/>
  <c r="E60" i="15"/>
  <c r="C60" i="15"/>
  <c r="C81" i="15" s="1"/>
  <c r="E111" i="15"/>
  <c r="D111" i="15"/>
  <c r="D60" i="15"/>
  <c r="P69" i="15"/>
  <c r="U17" i="15"/>
  <c r="U15" i="15" s="1"/>
  <c r="Q33" i="15"/>
  <c r="P96" i="15"/>
  <c r="E112" i="15"/>
  <c r="P70" i="15"/>
  <c r="M70" i="15"/>
  <c r="N61" i="15"/>
  <c r="L61" i="15"/>
  <c r="G70" i="15"/>
  <c r="H61" i="15"/>
  <c r="L70" i="15"/>
  <c r="M61" i="15"/>
  <c r="P112" i="15"/>
  <c r="K70" i="15"/>
  <c r="H70" i="15"/>
  <c r="O112" i="15"/>
  <c r="J70" i="15"/>
  <c r="K61" i="15"/>
  <c r="U22" i="15"/>
  <c r="I61" i="15"/>
  <c r="L112" i="15"/>
  <c r="N112" i="15"/>
  <c r="I70" i="15"/>
  <c r="J61" i="15"/>
  <c r="M112" i="15"/>
  <c r="G112" i="15"/>
  <c r="P61" i="15"/>
  <c r="F112" i="15"/>
  <c r="O61" i="15"/>
  <c r="O82" i="15" s="1"/>
  <c r="D112" i="15"/>
  <c r="G61" i="15"/>
  <c r="F61" i="15"/>
  <c r="C112" i="15"/>
  <c r="E61" i="15"/>
  <c r="D61" i="15"/>
  <c r="C61" i="15"/>
  <c r="O70" i="15"/>
  <c r="N70" i="15"/>
  <c r="F70" i="15"/>
  <c r="E70" i="15"/>
  <c r="C70" i="15"/>
  <c r="D70" i="15"/>
  <c r="K112" i="15"/>
  <c r="J112" i="15"/>
  <c r="I112" i="15"/>
  <c r="H112" i="15"/>
  <c r="P81" i="15" l="1"/>
  <c r="L82" i="15"/>
  <c r="K82" i="15"/>
  <c r="H81" i="15"/>
  <c r="M82" i="15"/>
  <c r="C82" i="15"/>
  <c r="E81" i="15"/>
  <c r="N82" i="15"/>
  <c r="I81" i="15"/>
  <c r="M81" i="15"/>
  <c r="K81" i="15"/>
  <c r="O81" i="15"/>
  <c r="J82" i="15"/>
  <c r="N81" i="15"/>
  <c r="D82" i="15"/>
  <c r="H82" i="15"/>
  <c r="I82" i="15"/>
  <c r="G82" i="15"/>
  <c r="D71" i="15"/>
  <c r="G62" i="15"/>
  <c r="J80" i="15"/>
  <c r="J71" i="15"/>
  <c r="I62" i="15"/>
  <c r="J81" i="15"/>
  <c r="F62" i="15"/>
  <c r="N71" i="15"/>
  <c r="L81" i="15"/>
  <c r="K80" i="15"/>
  <c r="N62" i="15"/>
  <c r="N83" i="15" s="1"/>
  <c r="G71" i="15"/>
  <c r="G83" i="15" s="1"/>
  <c r="E80" i="15"/>
  <c r="E82" i="15"/>
  <c r="Q82" i="15" s="1"/>
  <c r="F82" i="15"/>
  <c r="H71" i="15"/>
  <c r="P82" i="15"/>
  <c r="G81" i="15"/>
  <c r="F81" i="15"/>
  <c r="P71" i="15"/>
  <c r="F80" i="15"/>
  <c r="I80" i="15"/>
  <c r="D62" i="15"/>
  <c r="E62" i="15"/>
  <c r="C62" i="15"/>
  <c r="C83" i="15" s="1"/>
  <c r="D80" i="15"/>
  <c r="K71" i="15"/>
  <c r="P62" i="15"/>
  <c r="P83" i="15" s="1"/>
  <c r="O71" i="15"/>
  <c r="N80" i="15"/>
  <c r="L71" i="15"/>
  <c r="L62" i="15"/>
  <c r="G80" i="15"/>
  <c r="C71" i="15"/>
  <c r="K62" i="15"/>
  <c r="C80" i="15"/>
  <c r="M62" i="15"/>
  <c r="M83" i="15" s="1"/>
  <c r="I83" i="15"/>
  <c r="F71" i="15"/>
  <c r="H62" i="15"/>
  <c r="O62" i="15"/>
  <c r="R33" i="15"/>
  <c r="Q96" i="15"/>
  <c r="Q109" i="15"/>
  <c r="Q123" i="15" s="1"/>
  <c r="Q67" i="15"/>
  <c r="P80" i="15"/>
  <c r="I71" i="15"/>
  <c r="M71" i="15"/>
  <c r="M80" i="15"/>
  <c r="J62" i="15"/>
  <c r="E71" i="15"/>
  <c r="H80" i="15"/>
  <c r="J83" i="15" l="1"/>
  <c r="F83" i="15"/>
  <c r="L83" i="15"/>
  <c r="D83" i="15"/>
  <c r="H83" i="15"/>
  <c r="S33" i="15"/>
  <c r="R96" i="15"/>
  <c r="R109" i="15"/>
  <c r="R123" i="15" s="1"/>
  <c r="R67" i="15"/>
  <c r="Q68" i="15"/>
  <c r="Q70" i="15"/>
  <c r="Q99" i="15" s="1"/>
  <c r="O83" i="15"/>
  <c r="E83" i="15"/>
  <c r="Q80" i="15"/>
  <c r="K83" i="15"/>
  <c r="Q69" i="15" l="1"/>
  <c r="Q98" i="15" s="1"/>
  <c r="R68" i="15"/>
  <c r="R70" i="15"/>
  <c r="R99" i="15" s="1"/>
  <c r="R112" i="15" s="1"/>
  <c r="R69" i="15"/>
  <c r="R98" i="15" s="1"/>
  <c r="R111" i="15" s="1"/>
  <c r="S67" i="15"/>
  <c r="S96" i="15"/>
  <c r="S109" i="15"/>
  <c r="S123" i="15" s="1"/>
  <c r="Q71" i="15"/>
  <c r="S68" i="15" l="1"/>
  <c r="S70" i="15"/>
  <c r="S99" i="15" s="1"/>
  <c r="S112" i="15" s="1"/>
  <c r="R71" i="15"/>
  <c r="R97" i="15"/>
  <c r="Q100" i="15"/>
  <c r="Q113" i="15"/>
  <c r="R100" i="15" l="1"/>
  <c r="R110" i="15"/>
  <c r="R113" i="15" s="1"/>
  <c r="S69" i="15"/>
  <c r="S98" i="15" s="1"/>
  <c r="S111" i="15" s="1"/>
  <c r="S97" i="15"/>
  <c r="S100" i="15" l="1"/>
  <c r="S110" i="15"/>
  <c r="S113" i="15" s="1"/>
  <c r="S71" i="15"/>
</calcChain>
</file>

<file path=xl/sharedStrings.xml><?xml version="1.0" encoding="utf-8"?>
<sst xmlns="http://schemas.openxmlformats.org/spreadsheetml/2006/main" count="170" uniqueCount="119">
  <si>
    <t>Reportername</t>
  </si>
  <si>
    <t>sc2</t>
  </si>
  <si>
    <t>Stress-scenarie</t>
  </si>
  <si>
    <t>Gruppe_num</t>
  </si>
  <si>
    <t>Sidste kørsel</t>
  </si>
  <si>
    <t>Halv eller helårskørsel?</t>
  </si>
  <si>
    <t>År</t>
  </si>
  <si>
    <t>Seneste helårskørsel</t>
  </si>
  <si>
    <t>Seneste halvårskørsel</t>
  </si>
  <si>
    <t>År opslag sidste kørsel</t>
  </si>
  <si>
    <t>År opslag sidste helårskørsel</t>
  </si>
  <si>
    <t>År opslag sidste halvårskørsel</t>
  </si>
  <si>
    <t>Enheder</t>
  </si>
  <si>
    <t>Mio. kr.</t>
  </si>
  <si>
    <t>Navn nuværende kørsel</t>
  </si>
  <si>
    <t>Navn sidste helårskørsel korrekt kode</t>
  </si>
  <si>
    <t>Navn sidste halvårskørsel</t>
  </si>
  <si>
    <t>Seneste hele år anvendt i nedskrivningshistorik</t>
  </si>
  <si>
    <t>År for udlånsfordeling</t>
  </si>
  <si>
    <t>Aktuel kørsel</t>
  </si>
  <si>
    <t>År start udlånsvækst</t>
  </si>
  <si>
    <t>År slut udlånsvækst</t>
  </si>
  <si>
    <t>INPUT</t>
  </si>
  <si>
    <t>A) Branchefordelte nedskrivningsprocenter for udlån og garantidebitorer</t>
  </si>
  <si>
    <t>Sektor og branche</t>
  </si>
  <si>
    <t>Faktisk</t>
  </si>
  <si>
    <r>
      <t>Udlån mv. mio. kr.</t>
    </r>
    <r>
      <rPr>
        <vertAlign val="superscript"/>
        <sz val="10"/>
        <color theme="1"/>
        <rFont val="Calibri"/>
        <family val="2"/>
        <scheme val="minor"/>
      </rPr>
      <t>**)</t>
    </r>
  </si>
  <si>
    <t>Udlånsandele</t>
  </si>
  <si>
    <t>Offentlige myndigheder</t>
  </si>
  <si>
    <t>Skal ikke udfyldes</t>
  </si>
  <si>
    <t>Skal angives af instituttet (se anmærkning til tabellen samt vejledningen)</t>
  </si>
  <si>
    <t>Erhverv</t>
  </si>
  <si>
    <t xml:space="preserve">  Landbrug, jagt, skovbrug og fiskeri</t>
  </si>
  <si>
    <t>Output (nedskrivningsprocenter under stress for instituttet), jf. nederst på fanen</t>
  </si>
  <si>
    <t xml:space="preserve">  Industri og råstofudvinding</t>
  </si>
  <si>
    <t xml:space="preserve">  Bygge og anlæg</t>
  </si>
  <si>
    <t xml:space="preserve">  Handel</t>
  </si>
  <si>
    <t xml:space="preserve">  Fast ejendom</t>
  </si>
  <si>
    <t xml:space="preserve">  Andre erhverv</t>
  </si>
  <si>
    <t>Private</t>
  </si>
  <si>
    <t>I alt</t>
  </si>
  <si>
    <r>
      <rPr>
        <vertAlign val="superscript"/>
        <sz val="10"/>
        <rFont val="Calibri"/>
        <family val="2"/>
      </rPr>
      <t>**)</t>
    </r>
    <r>
      <rPr>
        <sz val="10"/>
        <rFont val="Calibri"/>
        <family val="2"/>
      </rPr>
      <t xml:space="preserve"> Udlån og garantidebitorer opgjort </t>
    </r>
    <r>
      <rPr>
        <u/>
        <sz val="10"/>
        <rFont val="Calibri"/>
        <family val="2"/>
      </rPr>
      <t>før</t>
    </r>
    <r>
      <rPr>
        <sz val="10"/>
        <rFont val="Calibri"/>
        <family val="2"/>
      </rPr>
      <t xml:space="preserve"> nedskrivninger/hensættelser. Hvis instituttet ikke har eksponeringer i den pågældende sektor/branche, indsættes et nul.</t>
    </r>
  </si>
  <si>
    <t>Kilde: Finanstilsynet</t>
  </si>
  <si>
    <t>BEREGNINGER</t>
  </si>
  <si>
    <t>for instituttets udlånssammensætning, men ikke nedskrivningshistorikken.</t>
  </si>
  <si>
    <t>Genberegnet</t>
  </si>
  <si>
    <t>FT-benchmark</t>
  </si>
  <si>
    <t>Beregning af tillæg/fradrag for dårlig/god nedskrivningshistorik for instituttet, når der sammenlignes med sektorens nedskrivningshistorik (forskel = B.1 - B.2)</t>
  </si>
  <si>
    <t>Forskel (= B.1 - B.2)</t>
  </si>
  <si>
    <t>Resultatet under "Simpelt gns." anvendes</t>
  </si>
  <si>
    <t>+ = Tillæg</t>
  </si>
  <si>
    <t>- = Fradrag</t>
  </si>
  <si>
    <t>(beregnet ud fra instituttets tal under punkt A.1)</t>
  </si>
  <si>
    <t>Korrektion ("mark-up") for høj udlånsvækst</t>
  </si>
  <si>
    <t>OUTPUT</t>
  </si>
  <si>
    <t>Faktiske historiske tal for instituttet og hele pengeinstitutsektoren, samt Finanstilsynets skøn for pengeinstitutsektoren i stress-scenariet.</t>
  </si>
  <si>
    <r>
      <t xml:space="preserve">Obs.: </t>
    </r>
    <r>
      <rPr>
        <sz val="10"/>
        <rFont val="Arial"/>
        <family val="2"/>
      </rPr>
      <t xml:space="preserve">Hvis data for nedskrivningerne ikke er tilgængelige (fx fordi instituttet er oprettet efter 2010), da indtastes værdien "NA" i kolonnerne for de år, hvor data mangler. Det er </t>
    </r>
    <r>
      <rPr>
        <u/>
        <sz val="10"/>
        <rFont val="Arial"/>
        <family val="2"/>
      </rPr>
      <t>ikke</t>
    </r>
    <r>
      <rPr>
        <sz val="10"/>
        <rFont val="Arial"/>
        <family val="2"/>
      </rPr>
      <t xml:space="preserve"> tilstrækkeligt at lade cellerne stå tomme.</t>
    </r>
  </si>
  <si>
    <t>Udlån ekskl. repo-reverse, 
mio. kr.*)</t>
  </si>
  <si>
    <r>
      <rPr>
        <vertAlign val="superscript"/>
        <sz val="10"/>
        <rFont val="Calibri"/>
        <family val="2"/>
      </rPr>
      <t>*)</t>
    </r>
    <r>
      <rPr>
        <sz val="10"/>
        <rFont val="Calibri"/>
        <family val="2"/>
      </rPr>
      <t xml:space="preserve"> Udlån opgjort </t>
    </r>
    <r>
      <rPr>
        <u/>
        <sz val="10"/>
        <rFont val="Calibri"/>
        <family val="2"/>
      </rPr>
      <t>efter</t>
    </r>
    <r>
      <rPr>
        <sz val="10"/>
        <rFont val="Calibri"/>
        <family val="2"/>
      </rPr>
      <t xml:space="preserve"> nedskrivninger og </t>
    </r>
    <r>
      <rPr>
        <u/>
        <sz val="10"/>
        <rFont val="Calibri"/>
        <family val="2"/>
      </rPr>
      <t>ekskl.</t>
    </r>
    <r>
      <rPr>
        <sz val="10"/>
        <rFont val="Calibri"/>
        <family val="2"/>
      </rPr>
      <t xml:space="preserve"> repo-reverse forretninger, samt </t>
    </r>
    <r>
      <rPr>
        <u/>
        <sz val="10"/>
        <rFont val="Calibri"/>
        <family val="2"/>
      </rPr>
      <t>korrigeret</t>
    </r>
    <r>
      <rPr>
        <sz val="10"/>
        <rFont val="Calibri"/>
        <family val="2"/>
      </rPr>
      <t xml:space="preserve"> for fusioner og opkøb i den mellemliggende periode.</t>
    </r>
  </si>
  <si>
    <t>Anm.: Årets driftsførte nedskrivninger/hensættelser i pct. af udlån og garantidebitorer (opgjort før nedskrivninger/hensættelser) ultimo året. Nedskrivninger/hensættelser vedr. tilgodehavender hos kreditinstitutter mv. indgår ikke. "Andre erhverv" dækker over brancherne Energiforsyning, Transport, Hoteller og restauranter, IKT, Finansiering og forsikring, samt Øvrige erhverv, jf. Finanstilsynets brancheopdeling.</t>
  </si>
  <si>
    <t>A.2) Branchefordelte nedskrivningsprocenter for hele pengeinstitutsektoren - historisk og i stress-scenariet (er udfyldt af Finanstilsynet)</t>
  </si>
  <si>
    <t>B) Finanstilsynets bechmark for instituttet baseret på pengeinstitutssektorens nedskrivninger/hensættelser</t>
  </si>
  <si>
    <t>De beregnede historiske tal under B.1 og B.2 nedenfor bruges til korrektion for nedskrivningshistorik, jf. senere under trin 2.</t>
  </si>
  <si>
    <t>Finanstilsynets benchmark for instituttet i stress-scenariet angiver skønnet for instituttets nedskrivninger/hensættelser i scenariet, hvis det har samme nedskrivningsniveau som pengeinstitutsektoren som helhed ("det gennemsnitlige pengeinstitut") i de enkelte udlånsbrancher. Der tages i trin 1 højde</t>
  </si>
  <si>
    <t>Trin 4: Endeligt skøn for instituttets nedskrivninger i stress-scenariet</t>
  </si>
  <si>
    <t>Anm.: Årets driftsførte nedskrivninger/hensættelser i pct. af udlån og garantidebitorer (opgjort før nedskrivninger/hensættelser) ultimo året.</t>
  </si>
  <si>
    <t>Nedskrivninger/hensættelser vedrørende tilgodehavender hos kreditinstitutter mv. indgår ikke. Tilbageførsler tillades ikke i stress-scenariet.</t>
  </si>
  <si>
    <t>&lt;-- Det endelige skøn for instituttet i stress-scenariet</t>
  </si>
  <si>
    <t>Off</t>
  </si>
  <si>
    <t>Erhv_Ialt</t>
  </si>
  <si>
    <t>Landb</t>
  </si>
  <si>
    <t>Indu</t>
  </si>
  <si>
    <t>Byg</t>
  </si>
  <si>
    <t>Hand</t>
  </si>
  <si>
    <t>FastEjd</t>
  </si>
  <si>
    <t>AndreErhv</t>
  </si>
  <si>
    <t>Priv</t>
  </si>
  <si>
    <t>Ialt</t>
  </si>
  <si>
    <t>Scenarie</t>
  </si>
  <si>
    <t>År start ned.historik</t>
  </si>
  <si>
    <t>År slut ned.historik</t>
  </si>
  <si>
    <t>År for udlånsfordeling, 2</t>
  </si>
  <si>
    <t>År udlånsfordeling</t>
  </si>
  <si>
    <t>År udlånsfordeling, 2</t>
  </si>
  <si>
    <t>Anm.: Forskellen mellem den genberegnede nedskrivningsprocent (B.1) og Finanstilsynets benchmark (B.2) viser, om institutet har en bedre (-) eller dårligere (+) nedskrivningshistorik end det gennemsnitlige pengeinstitut. Dette anvendes som udtryk for kreditkvaliteten af porteføljen.</t>
  </si>
  <si>
    <t>Anm.: "Andre erhverv" dækker over brancherne Energiforsyning, Transport, Hoteller og restauranter, IKT, Finansiering og forsikring, samt Øvrige erhverv, jf. Finanstilsynets brancheopdeling.</t>
  </si>
  <si>
    <t>Anm.: Årets driftsførte nedskrivninger/hensættelser i pct. af udlån og garantidebitorer (opgjort før nedskrivninger/hensættelser) ultimo året. Udlånsvægtet gennemsnit for alle pengeinstitutter. Nedskrivninger for "Erhverv" og "I alt" er baseret på udlånsfordelingen for hele pengeinstitutsektoren. "Andre erhverv" dækker over brancherne Energiforsyning, Transport, Hoteller og restauranter, IKT, Finansiering og forsikring, samt Øvrige erhverv, jf. Finanstilsynets brancheopdeling. Nedskrivninger/hensættelser vedrørende tilgodehavender hos kreditinstitutter mv. indgår ikke.</t>
  </si>
  <si>
    <t>H_NedPct_Off</t>
  </si>
  <si>
    <t>H_NedPct_Erhv_Landb</t>
  </si>
  <si>
    <t>H_NedPct_Erhv_Indu</t>
  </si>
  <si>
    <t>H_NedPct_Erhv_Bygge</t>
  </si>
  <si>
    <t>H_NedPct_Erhv_Handel</t>
  </si>
  <si>
    <t>H_NedPct_Erhv_Fast</t>
  </si>
  <si>
    <t>H_NedPct_Erhv_Oevr</t>
  </si>
  <si>
    <t>H_NedPct_Erhv_Ialt</t>
  </si>
  <si>
    <t>H_NedPct_Priv</t>
  </si>
  <si>
    <t>H_NedPct_Ialt</t>
  </si>
  <si>
    <t>H_UdlAar0_Off</t>
  </si>
  <si>
    <t>H_UdlAar0_Erhv_Landb</t>
  </si>
  <si>
    <t>H_UdlAar0_Erhv_Indu</t>
  </si>
  <si>
    <t>H_UdlAar0_Erhv_Bygge</t>
  </si>
  <si>
    <t>H_UdlAar0_Erhv_Handel</t>
  </si>
  <si>
    <t>H_UdlAar0_Erhv_Fast</t>
  </si>
  <si>
    <t>H_UdlAar0_Erhv_Oevr</t>
  </si>
  <si>
    <t>H_UdlAar0_Erhv_Ialt</t>
  </si>
  <si>
    <t>H_UdlAar0_Priv</t>
  </si>
  <si>
    <t>H_UdlAar0_Ialt</t>
  </si>
  <si>
    <t>Pengeinstitutsektor ekskl. Nordatlantiske</t>
  </si>
  <si>
    <t>Halvår</t>
  </si>
  <si>
    <t>202312</t>
  </si>
  <si>
    <t>Halvårskørsel 2024</t>
  </si>
  <si>
    <t>Helårskørsel 2023</t>
  </si>
  <si>
    <t>Halvårskørsel 2023</t>
  </si>
  <si>
    <t>medio 2024</t>
  </si>
  <si>
    <t>'medio 2024'</t>
  </si>
  <si>
    <t>31. juni 2024</t>
  </si>
  <si>
    <t>Institutnavn --&gt;</t>
  </si>
  <si>
    <t>Fiktivt institut</t>
  </si>
  <si>
    <t>Navn indtastes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</si>
</sst>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164" formatCode="0.0"/>
    <numFmt numFmtId="165" formatCode="0.00000"/>
    <numFmt numFmtId="166" formatCode="0.000000"/>
    <numFmt numFmtId="167" formatCode="0.00000%"/>
    <numFmt numFmtId="168" formatCode="0.0000000000"/>
    <numFmt numFmtId="169" formatCode="0.0000"/>
  </numFmts>
  <fonts count="27" x14ac:knownFonts="1">
    <font>
      <sz val="11"/>
      <color theme="1"/>
      <name val="Calibri"/>
      <family val="2"/>
      <scheme val="minor"/>
    </font>
    <font>
      <sz val="11"/>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b/>
      <sz val="10"/>
      <color theme="5"/>
      <name val="Calibri"/>
      <family val="2"/>
      <scheme val="minor"/>
    </font>
    <font>
      <b/>
      <sz val="10"/>
      <color theme="1"/>
      <name val="Calibri"/>
      <family val="2"/>
      <scheme val="minor"/>
    </font>
    <font>
      <b/>
      <sz val="11"/>
      <color theme="5"/>
      <name val="Calibri"/>
      <family val="2"/>
      <scheme val="minor"/>
    </font>
    <font>
      <b/>
      <sz val="11"/>
      <color theme="1"/>
      <name val="Calibri"/>
      <family val="2"/>
      <scheme val="minor"/>
    </font>
    <font>
      <sz val="8"/>
      <color theme="1"/>
      <name val="Calibri"/>
      <family val="2"/>
      <scheme val="minor"/>
    </font>
    <font>
      <b/>
      <i/>
      <sz val="11"/>
      <color theme="1"/>
      <name val="Calibri"/>
      <family val="2"/>
      <scheme val="minor"/>
    </font>
    <font>
      <b/>
      <u/>
      <sz val="10"/>
      <name val="Arial"/>
      <family val="2"/>
    </font>
    <font>
      <b/>
      <sz val="10"/>
      <name val="Arial"/>
      <family val="2"/>
    </font>
    <font>
      <sz val="10"/>
      <name val="Times New Roman"/>
      <family val="1"/>
    </font>
    <font>
      <sz val="10"/>
      <name val="Arial"/>
      <family val="2"/>
    </font>
    <font>
      <u/>
      <sz val="10"/>
      <name val="Arial"/>
      <family val="2"/>
    </font>
    <font>
      <i/>
      <sz val="10"/>
      <name val="Calibri"/>
      <family val="2"/>
    </font>
    <font>
      <b/>
      <sz val="10"/>
      <name val="Calibri"/>
      <family val="2"/>
    </font>
    <font>
      <vertAlign val="superscript"/>
      <sz val="10"/>
      <color theme="1"/>
      <name val="Calibri"/>
      <family val="2"/>
      <scheme val="minor"/>
    </font>
    <font>
      <sz val="10"/>
      <name val="Calibri"/>
      <family val="2"/>
    </font>
    <font>
      <vertAlign val="superscript"/>
      <sz val="10"/>
      <name val="Calibri"/>
      <family val="2"/>
    </font>
    <font>
      <u/>
      <sz val="10"/>
      <name val="Calibri"/>
      <family val="2"/>
    </font>
    <font>
      <b/>
      <sz val="10"/>
      <color rgb="FFFF9933"/>
      <name val="Calibri"/>
      <family val="2"/>
    </font>
    <font>
      <b/>
      <i/>
      <sz val="11"/>
      <name val="Calibri"/>
      <family val="2"/>
    </font>
    <font>
      <sz val="10"/>
      <color rgb="FFFF9933"/>
      <name val="Calibri"/>
      <family val="2"/>
    </font>
    <font>
      <sz val="10"/>
      <name val="Calibri"/>
      <family val="2"/>
      <scheme val="minor"/>
    </font>
    <font>
      <b/>
      <i/>
      <sz val="10"/>
      <name val="Calibri"/>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rgb="FF000000"/>
      </patternFill>
    </fill>
    <fill>
      <patternFill patternType="solid">
        <fgColor theme="0" tint="-0.249977111117893"/>
        <bgColor rgb="FF000000"/>
      </patternFill>
    </fill>
    <fill>
      <patternFill patternType="solid">
        <fgColor rgb="FF990000"/>
        <bgColor rgb="FF000000"/>
      </patternFill>
    </fill>
    <fill>
      <patternFill patternType="solid">
        <fgColor rgb="FFFFFFFF"/>
        <bgColor rgb="FF000000"/>
      </patternFill>
    </fill>
    <fill>
      <patternFill patternType="solid">
        <fgColor rgb="FF92D050"/>
        <bgColor rgb="FF000000"/>
      </patternFill>
    </fill>
    <fill>
      <patternFill patternType="solid">
        <fgColor theme="0" tint="-0.14999847407452621"/>
        <bgColor rgb="FF000000"/>
      </patternFill>
    </fill>
    <fill>
      <patternFill patternType="solid">
        <fgColor rgb="FFFFFF00"/>
        <bgColor rgb="FF000000"/>
      </patternFill>
    </fill>
    <fill>
      <patternFill patternType="solid">
        <fgColor theme="0" tint="-0.14999847407452621"/>
        <bgColor indexed="64"/>
      </patternFill>
    </fill>
    <fill>
      <patternFill patternType="solid">
        <fgColor theme="1"/>
        <bgColor rgb="FF000000"/>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style="thin">
        <color indexed="64"/>
      </right>
      <top/>
      <bottom/>
      <diagonal/>
    </border>
    <border>
      <left/>
      <right style="double">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2">
    <xf numFmtId="0" fontId="0" fillId="0" borderId="0" xfId="0"/>
    <xf numFmtId="0" fontId="8" fillId="0" borderId="0" xfId="0" applyFont="1"/>
    <xf numFmtId="6" fontId="0" fillId="0" borderId="0" xfId="0" applyNumberFormat="1"/>
    <xf numFmtId="0" fontId="0" fillId="0" borderId="0" xfId="0" applyAlignment="1">
      <alignment horizontal="right"/>
    </xf>
    <xf numFmtId="0" fontId="0" fillId="2" borderId="0" xfId="0" applyFill="1" applyProtection="1">
      <protection locked="0"/>
    </xf>
    <xf numFmtId="9" fontId="17" fillId="6" borderId="13" xfId="1" applyFont="1" applyFill="1" applyBorder="1" applyAlignment="1" applyProtection="1">
      <alignment horizontal="center"/>
    </xf>
    <xf numFmtId="3" fontId="17" fillId="6" borderId="20" xfId="0" applyNumberFormat="1" applyFont="1" applyFill="1" applyBorder="1" applyAlignment="1">
      <alignment horizontal="center"/>
    </xf>
    <xf numFmtId="9" fontId="17" fillId="6" borderId="21" xfId="1" applyFont="1" applyFill="1" applyBorder="1" applyAlignment="1" applyProtection="1">
      <alignment horizontal="center"/>
    </xf>
    <xf numFmtId="9" fontId="19" fillId="6" borderId="21" xfId="1" applyFont="1" applyFill="1" applyBorder="1" applyAlignment="1" applyProtection="1">
      <alignment horizontal="center"/>
    </xf>
    <xf numFmtId="9" fontId="17" fillId="6" borderId="16" xfId="1" applyFont="1" applyFill="1" applyBorder="1" applyAlignment="1" applyProtection="1">
      <alignment horizontal="center"/>
    </xf>
    <xf numFmtId="3" fontId="17" fillId="6" borderId="15" xfId="0" applyNumberFormat="1" applyFont="1" applyFill="1" applyBorder="1" applyAlignment="1">
      <alignment horizontal="center"/>
    </xf>
    <xf numFmtId="9" fontId="17" fillId="6" borderId="4" xfId="1" applyFont="1" applyFill="1" applyBorder="1" applyAlignment="1" applyProtection="1">
      <alignment horizontal="center"/>
    </xf>
    <xf numFmtId="0" fontId="0" fillId="2" borderId="0" xfId="0" applyFill="1"/>
    <xf numFmtId="0" fontId="17" fillId="6" borderId="0" xfId="0" applyFont="1" applyFill="1" applyProtection="1">
      <protection locked="0"/>
    </xf>
    <xf numFmtId="0" fontId="17" fillId="6" borderId="0" xfId="0" applyFont="1" applyFill="1" applyAlignment="1" applyProtection="1">
      <alignment horizontal="center"/>
      <protection locked="0"/>
    </xf>
    <xf numFmtId="0" fontId="11" fillId="6" borderId="0" xfId="0" applyFont="1" applyFill="1" applyAlignment="1" applyProtection="1">
      <alignment vertical="top"/>
      <protection locked="0"/>
    </xf>
    <xf numFmtId="0" fontId="16" fillId="2" borderId="0" xfId="0" applyFont="1" applyFill="1" applyAlignment="1" applyProtection="1">
      <alignment vertical="center" wrapText="1"/>
      <protection locked="0"/>
    </xf>
    <xf numFmtId="164" fontId="19" fillId="6" borderId="0" xfId="0" applyNumberFormat="1" applyFont="1" applyFill="1"/>
    <xf numFmtId="2" fontId="0" fillId="2" borderId="0" xfId="0" applyNumberFormat="1" applyFill="1" applyProtection="1">
      <protection locked="0"/>
    </xf>
    <xf numFmtId="164" fontId="19" fillId="6" borderId="0" xfId="0" quotePrefix="1" applyNumberFormat="1" applyFont="1" applyFill="1"/>
    <xf numFmtId="0" fontId="0" fillId="2" borderId="0" xfId="0" quotePrefix="1" applyFill="1" applyProtection="1">
      <protection locked="0"/>
    </xf>
    <xf numFmtId="0" fontId="2" fillId="2" borderId="0" xfId="0" applyFont="1" applyFill="1" applyAlignment="1" applyProtection="1">
      <alignment horizontal="center"/>
      <protection locked="0"/>
    </xf>
    <xf numFmtId="0" fontId="16" fillId="2" borderId="0" xfId="0" applyFont="1" applyFill="1" applyAlignment="1" applyProtection="1">
      <alignment horizontal="center" vertical="center" wrapText="1"/>
      <protection locked="0"/>
    </xf>
    <xf numFmtId="3" fontId="17" fillId="6" borderId="0" xfId="0" applyNumberFormat="1" applyFont="1" applyFill="1" applyProtection="1">
      <protection locked="0"/>
    </xf>
    <xf numFmtId="0" fontId="8" fillId="4" borderId="8" xfId="0" applyFont="1" applyFill="1" applyBorder="1" applyProtection="1">
      <protection locked="0"/>
    </xf>
    <xf numFmtId="0" fontId="8" fillId="4" borderId="9" xfId="0" applyFont="1" applyFill="1" applyBorder="1" applyProtection="1">
      <protection locked="0"/>
    </xf>
    <xf numFmtId="167" fontId="0" fillId="2" borderId="0" xfId="0" applyNumberFormat="1" applyFill="1" applyProtection="1">
      <protection locked="0"/>
    </xf>
    <xf numFmtId="165" fontId="0" fillId="2" borderId="0" xfId="0" applyNumberFormat="1" applyFill="1" applyProtection="1">
      <protection locked="0"/>
    </xf>
    <xf numFmtId="2" fontId="19" fillId="6" borderId="0" xfId="1" applyNumberFormat="1" applyFont="1" applyFill="1" applyBorder="1" applyAlignment="1" applyProtection="1">
      <alignment horizontal="center"/>
      <protection locked="0"/>
    </xf>
    <xf numFmtId="0" fontId="3" fillId="2" borderId="0" xfId="0" applyFont="1" applyFill="1" applyProtection="1">
      <protection locked="0"/>
    </xf>
    <xf numFmtId="0" fontId="12" fillId="6" borderId="0" xfId="0" applyFont="1" applyFill="1" applyAlignment="1" applyProtection="1">
      <alignment vertical="center"/>
      <protection locked="0"/>
    </xf>
    <xf numFmtId="0" fontId="13" fillId="6" borderId="0" xfId="0" applyFont="1" applyFill="1" applyProtection="1">
      <protection locked="0"/>
    </xf>
    <xf numFmtId="0" fontId="19" fillId="2" borderId="0" xfId="0" applyFont="1" applyFill="1" applyAlignment="1" applyProtection="1">
      <alignment horizontal="center" vertical="center"/>
      <protection locked="0"/>
    </xf>
    <xf numFmtId="1" fontId="19" fillId="6" borderId="0" xfId="1" applyNumberFormat="1" applyFont="1" applyFill="1" applyBorder="1" applyAlignment="1" applyProtection="1">
      <alignment horizontal="right"/>
      <protection locked="0"/>
    </xf>
    <xf numFmtId="0" fontId="19" fillId="6" borderId="0" xfId="0" applyFont="1" applyFill="1" applyAlignment="1" applyProtection="1">
      <alignment vertical="top" wrapText="1"/>
      <protection locked="0"/>
    </xf>
    <xf numFmtId="0" fontId="2"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4" fillId="2" borderId="0" xfId="0" applyFont="1" applyFill="1" applyProtection="1">
      <protection locked="0"/>
    </xf>
    <xf numFmtId="164" fontId="6" fillId="2" borderId="0" xfId="0" applyNumberFormat="1" applyFont="1" applyFill="1" applyAlignment="1" applyProtection="1">
      <alignment horizontal="right" indent="3"/>
      <protection locked="0"/>
    </xf>
    <xf numFmtId="164" fontId="0" fillId="2" borderId="0" xfId="0" applyNumberFormat="1" applyFill="1" applyProtection="1">
      <protection locked="0"/>
    </xf>
    <xf numFmtId="164" fontId="2" fillId="2" borderId="0" xfId="0" applyNumberFormat="1" applyFont="1" applyFill="1" applyAlignment="1" applyProtection="1">
      <alignment horizontal="right" indent="3"/>
      <protection locked="0"/>
    </xf>
    <xf numFmtId="0" fontId="19" fillId="6" borderId="0" xfId="0" applyFont="1" applyFill="1" applyProtection="1">
      <protection locked="0"/>
    </xf>
    <xf numFmtId="164" fontId="19" fillId="6" borderId="0" xfId="1" applyNumberFormat="1" applyFont="1" applyFill="1" applyBorder="1" applyAlignment="1" applyProtection="1">
      <alignment horizont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left" vertical="top" wrapText="1"/>
      <protection locked="0"/>
    </xf>
    <xf numFmtId="166" fontId="0" fillId="2" borderId="0" xfId="0" applyNumberFormat="1" applyFill="1" applyProtection="1">
      <protection locked="0"/>
    </xf>
    <xf numFmtId="164" fontId="19" fillId="6" borderId="0" xfId="0" quotePrefix="1" applyNumberFormat="1" applyFont="1" applyFill="1" applyProtection="1">
      <protection locked="0"/>
    </xf>
    <xf numFmtId="164" fontId="19" fillId="6" borderId="0" xfId="0" applyNumberFormat="1" applyFont="1" applyFill="1" applyProtection="1">
      <protection locked="0"/>
    </xf>
    <xf numFmtId="0" fontId="14" fillId="6" borderId="0" xfId="0" applyFont="1" applyFill="1" applyAlignment="1" applyProtection="1">
      <alignment horizontal="left" vertical="top" wrapText="1"/>
      <protection locked="0"/>
    </xf>
    <xf numFmtId="0" fontId="26" fillId="6" borderId="0" xfId="0" applyFont="1" applyFill="1" applyProtection="1">
      <protection locked="0"/>
    </xf>
    <xf numFmtId="164" fontId="17" fillId="6" borderId="0" xfId="1" applyNumberFormat="1" applyFont="1" applyFill="1" applyBorder="1" applyAlignment="1" applyProtection="1">
      <alignment horizontal="center"/>
      <protection locked="0"/>
    </xf>
    <xf numFmtId="0" fontId="9" fillId="0" borderId="4" xfId="0" applyFont="1" applyBorder="1" applyProtection="1">
      <protection locked="0"/>
    </xf>
    <xf numFmtId="0" fontId="9" fillId="2" borderId="4" xfId="0" applyFont="1" applyFill="1" applyBorder="1" applyProtection="1">
      <protection locked="0"/>
    </xf>
    <xf numFmtId="0" fontId="2" fillId="2" borderId="0" xfId="0" applyFont="1" applyFill="1" applyProtection="1">
      <protection locked="0"/>
    </xf>
    <xf numFmtId="164" fontId="13" fillId="6" borderId="0" xfId="0" applyNumberFormat="1" applyFont="1" applyFill="1" applyProtection="1">
      <protection locked="0"/>
    </xf>
    <xf numFmtId="0" fontId="10" fillId="5" borderId="0" xfId="0" applyFont="1" applyFill="1"/>
    <xf numFmtId="0" fontId="11" fillId="6" borderId="0" xfId="0" applyFont="1" applyFill="1" applyAlignment="1">
      <alignment vertical="top"/>
    </xf>
    <xf numFmtId="0" fontId="14" fillId="6" borderId="0" xfId="0" applyFont="1" applyFill="1" applyAlignment="1">
      <alignment vertical="top"/>
    </xf>
    <xf numFmtId="0" fontId="12" fillId="6" borderId="0" xfId="0" applyFont="1" applyFill="1" applyAlignment="1">
      <alignment vertical="top"/>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7" fillId="6" borderId="5" xfId="0" applyFont="1" applyFill="1" applyBorder="1"/>
    <xf numFmtId="164" fontId="17" fillId="7" borderId="1" xfId="0" applyNumberFormat="1" applyFont="1" applyFill="1" applyBorder="1" applyAlignment="1">
      <alignment horizontal="right" indent="3"/>
    </xf>
    <xf numFmtId="164" fontId="17" fillId="7" borderId="2" xfId="0" applyNumberFormat="1" applyFont="1" applyFill="1" applyBorder="1" applyAlignment="1">
      <alignment horizontal="right" indent="3"/>
    </xf>
    <xf numFmtId="164" fontId="17" fillId="7" borderId="3" xfId="0" applyNumberFormat="1" applyFont="1" applyFill="1" applyBorder="1" applyAlignment="1">
      <alignment horizontal="right" indent="3"/>
    </xf>
    <xf numFmtId="164" fontId="17" fillId="7" borderId="5" xfId="0" applyNumberFormat="1" applyFont="1" applyFill="1" applyBorder="1" applyAlignment="1">
      <alignment horizontal="right" indent="3"/>
    </xf>
    <xf numFmtId="164" fontId="17" fillId="7" borderId="6" xfId="0" applyNumberFormat="1" applyFont="1" applyFill="1" applyBorder="1" applyAlignment="1">
      <alignment horizontal="right" indent="3"/>
    </xf>
    <xf numFmtId="0" fontId="19" fillId="6" borderId="5" xfId="0" applyFont="1" applyFill="1" applyBorder="1"/>
    <xf numFmtId="164" fontId="19" fillId="7" borderId="5" xfId="0" applyNumberFormat="1" applyFont="1" applyFill="1" applyBorder="1" applyAlignment="1">
      <alignment horizontal="right" indent="3"/>
    </xf>
    <xf numFmtId="164" fontId="19" fillId="7" borderId="6" xfId="0" applyNumberFormat="1" applyFont="1" applyFill="1" applyBorder="1" applyAlignment="1">
      <alignment horizontal="right" indent="3"/>
    </xf>
    <xf numFmtId="0" fontId="17" fillId="6" borderId="10" xfId="0" applyFont="1" applyFill="1" applyBorder="1"/>
    <xf numFmtId="164" fontId="17" fillId="7" borderId="10" xfId="0" applyNumberFormat="1" applyFont="1" applyFill="1" applyBorder="1" applyAlignment="1">
      <alignment horizontal="right" indent="3"/>
    </xf>
    <xf numFmtId="164" fontId="17" fillId="7" borderId="11" xfId="0" applyNumberFormat="1" applyFont="1" applyFill="1" applyBorder="1" applyAlignment="1">
      <alignment horizontal="right" indent="3"/>
    </xf>
    <xf numFmtId="164" fontId="17" fillId="7" borderId="12" xfId="0" applyNumberFormat="1" applyFont="1" applyFill="1" applyBorder="1" applyAlignment="1">
      <alignment horizontal="right" indent="3"/>
    </xf>
    <xf numFmtId="0" fontId="2" fillId="2" borderId="15" xfId="0" applyFont="1" applyFill="1" applyBorder="1" applyAlignment="1">
      <alignment horizontal="center" wrapText="1"/>
    </xf>
    <xf numFmtId="0" fontId="2"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3" fontId="17" fillId="7" borderId="18" xfId="0" applyNumberFormat="1" applyFont="1" applyFill="1" applyBorder="1" applyAlignment="1">
      <alignment horizontal="center"/>
    </xf>
    <xf numFmtId="3" fontId="19" fillId="7" borderId="20" xfId="0" applyNumberFormat="1" applyFont="1" applyFill="1" applyBorder="1" applyAlignment="1">
      <alignment horizontal="center"/>
    </xf>
    <xf numFmtId="3" fontId="17" fillId="7" borderId="20" xfId="0" applyNumberFormat="1" applyFont="1" applyFill="1" applyBorder="1" applyAlignment="1">
      <alignment horizontal="center"/>
    </xf>
    <xf numFmtId="3" fontId="17" fillId="7" borderId="4" xfId="0" applyNumberFormat="1" applyFont="1" applyFill="1" applyBorder="1" applyAlignment="1">
      <alignment horizontal="center"/>
    </xf>
    <xf numFmtId="0" fontId="0" fillId="4" borderId="4" xfId="0" applyFill="1" applyBorder="1"/>
    <xf numFmtId="0" fontId="0" fillId="3" borderId="4" xfId="0" applyFill="1" applyBorder="1"/>
    <xf numFmtId="0" fontId="17" fillId="9" borderId="5" xfId="0" applyFont="1" applyFill="1" applyBorder="1"/>
    <xf numFmtId="164" fontId="17" fillId="9" borderId="13" xfId="0" applyNumberFormat="1" applyFont="1" applyFill="1" applyBorder="1" applyAlignment="1">
      <alignment horizontal="right" indent="3"/>
    </xf>
    <xf numFmtId="164" fontId="17" fillId="9" borderId="1" xfId="0" applyNumberFormat="1" applyFont="1" applyFill="1" applyBorder="1" applyAlignment="1">
      <alignment horizontal="right" indent="3"/>
    </xf>
    <xf numFmtId="164" fontId="6" fillId="2" borderId="1" xfId="0" applyNumberFormat="1" applyFont="1" applyFill="1" applyBorder="1" applyAlignment="1">
      <alignment horizontal="right" indent="3"/>
    </xf>
    <xf numFmtId="164" fontId="6" fillId="2" borderId="0" xfId="0" applyNumberFormat="1" applyFont="1" applyFill="1" applyAlignment="1">
      <alignment horizontal="right" indent="3"/>
    </xf>
    <xf numFmtId="164" fontId="6" fillId="2" borderId="6" xfId="0" applyNumberFormat="1" applyFont="1" applyFill="1" applyBorder="1" applyAlignment="1">
      <alignment horizontal="right" indent="3"/>
    </xf>
    <xf numFmtId="164" fontId="17" fillId="9" borderId="21" xfId="0" applyNumberFormat="1" applyFont="1" applyFill="1" applyBorder="1" applyAlignment="1">
      <alignment horizontal="right" indent="3"/>
    </xf>
    <xf numFmtId="164" fontId="17" fillId="9" borderId="5" xfId="0" applyNumberFormat="1" applyFont="1" applyFill="1" applyBorder="1" applyAlignment="1">
      <alignment horizontal="right" indent="3"/>
    </xf>
    <xf numFmtId="164" fontId="6" fillId="2" borderId="5" xfId="0" applyNumberFormat="1" applyFont="1" applyFill="1" applyBorder="1" applyAlignment="1">
      <alignment horizontal="right" indent="3"/>
    </xf>
    <xf numFmtId="164" fontId="19" fillId="9" borderId="21" xfId="0" applyNumberFormat="1" applyFont="1" applyFill="1" applyBorder="1" applyAlignment="1">
      <alignment horizontal="right" indent="3"/>
    </xf>
    <xf numFmtId="164" fontId="19" fillId="9" borderId="5" xfId="0" applyNumberFormat="1" applyFont="1" applyFill="1" applyBorder="1" applyAlignment="1">
      <alignment horizontal="right" indent="3"/>
    </xf>
    <xf numFmtId="164" fontId="2" fillId="2" borderId="5" xfId="0" applyNumberFormat="1" applyFont="1" applyFill="1" applyBorder="1" applyAlignment="1">
      <alignment horizontal="right" indent="3"/>
    </xf>
    <xf numFmtId="164" fontId="2" fillId="2" borderId="0" xfId="0" applyNumberFormat="1" applyFont="1" applyFill="1" applyAlignment="1">
      <alignment horizontal="right" indent="3"/>
    </xf>
    <xf numFmtId="164" fontId="2" fillId="2" borderId="6" xfId="0" applyNumberFormat="1" applyFont="1" applyFill="1" applyBorder="1" applyAlignment="1">
      <alignment horizontal="right" indent="3"/>
    </xf>
    <xf numFmtId="0" fontId="17" fillId="9" borderId="10" xfId="0" applyFont="1" applyFill="1" applyBorder="1"/>
    <xf numFmtId="164" fontId="17" fillId="9" borderId="16" xfId="0" applyNumberFormat="1" applyFont="1" applyFill="1" applyBorder="1" applyAlignment="1">
      <alignment horizontal="right" indent="3"/>
    </xf>
    <xf numFmtId="164" fontId="17" fillId="9" borderId="10" xfId="0" applyNumberFormat="1" applyFont="1" applyFill="1" applyBorder="1" applyAlignment="1">
      <alignment horizontal="right" indent="3"/>
    </xf>
    <xf numFmtId="164" fontId="6" fillId="2" borderId="10" xfId="0" applyNumberFormat="1" applyFont="1" applyFill="1" applyBorder="1" applyAlignment="1">
      <alignment horizontal="right" indent="3"/>
    </xf>
    <xf numFmtId="164" fontId="6" fillId="2" borderId="11" xfId="0" applyNumberFormat="1" applyFont="1" applyFill="1" applyBorder="1" applyAlignment="1">
      <alignment horizontal="right" indent="3"/>
    </xf>
    <xf numFmtId="164" fontId="6" fillId="2" borderId="12" xfId="0" applyNumberFormat="1" applyFont="1" applyFill="1" applyBorder="1" applyAlignment="1">
      <alignment horizontal="right" indent="3"/>
    </xf>
    <xf numFmtId="0" fontId="19" fillId="6" borderId="0" xfId="0" applyFont="1" applyFill="1"/>
    <xf numFmtId="0" fontId="23" fillId="10" borderId="0" xfId="0" applyFont="1" applyFill="1"/>
    <xf numFmtId="0" fontId="14" fillId="6" borderId="0" xfId="0" applyFont="1" applyFill="1" applyAlignment="1">
      <alignment horizontal="left" vertical="top"/>
    </xf>
    <xf numFmtId="0" fontId="11" fillId="6" borderId="0" xfId="0" applyFont="1" applyFill="1" applyAlignment="1">
      <alignment horizontal="left" vertical="top"/>
    </xf>
    <xf numFmtId="164" fontId="19" fillId="6" borderId="1" xfId="0" applyNumberFormat="1" applyFont="1" applyFill="1" applyBorder="1" applyAlignment="1">
      <alignment horizontal="right" indent="3"/>
    </xf>
    <xf numFmtId="164" fontId="19" fillId="6" borderId="13" xfId="0" applyNumberFormat="1" applyFont="1" applyFill="1" applyBorder="1" applyAlignment="1">
      <alignment horizontal="right" indent="3"/>
    </xf>
    <xf numFmtId="164" fontId="19" fillId="6" borderId="5" xfId="0" applyNumberFormat="1" applyFont="1" applyFill="1" applyBorder="1" applyAlignment="1">
      <alignment horizontal="right" indent="3"/>
    </xf>
    <xf numFmtId="164" fontId="19" fillId="6" borderId="21" xfId="0" applyNumberFormat="1" applyFont="1" applyFill="1" applyBorder="1" applyAlignment="1">
      <alignment horizontal="right" indent="3"/>
    </xf>
    <xf numFmtId="0" fontId="19" fillId="6" borderId="10" xfId="0" applyFont="1" applyFill="1" applyBorder="1"/>
    <xf numFmtId="164" fontId="19" fillId="6" borderId="10" xfId="0" applyNumberFormat="1" applyFont="1" applyFill="1" applyBorder="1" applyAlignment="1">
      <alignment horizontal="right" indent="3"/>
    </xf>
    <xf numFmtId="164" fontId="19" fillId="6" borderId="16" xfId="0" applyNumberFormat="1" applyFont="1" applyFill="1" applyBorder="1" applyAlignment="1">
      <alignment horizontal="right" indent="3"/>
    </xf>
    <xf numFmtId="0" fontId="12" fillId="6" borderId="11" xfId="0" applyFont="1" applyFill="1" applyBorder="1" applyAlignment="1">
      <alignment vertical="top"/>
    </xf>
    <xf numFmtId="0" fontId="11" fillId="6" borderId="11" xfId="0" applyFont="1" applyFill="1" applyBorder="1" applyAlignment="1">
      <alignment vertical="top"/>
    </xf>
    <xf numFmtId="164" fontId="19" fillId="9" borderId="5" xfId="1" applyNumberFormat="1" applyFont="1" applyFill="1" applyBorder="1" applyAlignment="1" applyProtection="1">
      <alignment horizontal="center"/>
    </xf>
    <xf numFmtId="164" fontId="19" fillId="9" borderId="0" xfId="1" applyNumberFormat="1" applyFont="1" applyFill="1" applyBorder="1" applyAlignment="1" applyProtection="1">
      <alignment horizontal="center"/>
    </xf>
    <xf numFmtId="164" fontId="19" fillId="9" borderId="6" xfId="1" applyNumberFormat="1" applyFont="1" applyFill="1" applyBorder="1" applyAlignment="1" applyProtection="1">
      <alignment horizontal="center"/>
    </xf>
    <xf numFmtId="164" fontId="19" fillId="9" borderId="10" xfId="1" applyNumberFormat="1" applyFont="1" applyFill="1" applyBorder="1" applyAlignment="1" applyProtection="1">
      <alignment horizontal="center"/>
    </xf>
    <xf numFmtId="164" fontId="19" fillId="9" borderId="11" xfId="1" applyNumberFormat="1" applyFont="1" applyFill="1" applyBorder="1" applyAlignment="1" applyProtection="1">
      <alignment horizontal="center"/>
    </xf>
    <xf numFmtId="164" fontId="19" fillId="9" borderId="12" xfId="1" applyNumberFormat="1" applyFont="1" applyFill="1" applyBorder="1" applyAlignment="1" applyProtection="1">
      <alignment horizontal="center"/>
    </xf>
    <xf numFmtId="0" fontId="14" fillId="6" borderId="0" xfId="0" applyFont="1" applyFill="1" applyAlignment="1">
      <alignment horizontal="left"/>
    </xf>
    <xf numFmtId="164" fontId="19" fillId="6" borderId="1" xfId="0" applyNumberFormat="1" applyFont="1" applyFill="1" applyBorder="1" applyAlignment="1">
      <alignment horizontal="center"/>
    </xf>
    <xf numFmtId="0" fontId="19" fillId="6" borderId="1" xfId="0" applyFont="1" applyFill="1" applyBorder="1"/>
    <xf numFmtId="0" fontId="19" fillId="6" borderId="7" xfId="0" applyFont="1" applyFill="1" applyBorder="1"/>
    <xf numFmtId="9" fontId="2" fillId="2" borderId="13" xfId="1" applyFont="1" applyFill="1" applyBorder="1" applyProtection="1"/>
    <xf numFmtId="166" fontId="2" fillId="2" borderId="0" xfId="0" applyNumberFormat="1" applyFont="1" applyFill="1"/>
    <xf numFmtId="9" fontId="6" fillId="2" borderId="32" xfId="1" applyFont="1" applyFill="1" applyBorder="1" applyProtection="1"/>
    <xf numFmtId="9" fontId="6" fillId="2" borderId="0" xfId="1" applyFont="1" applyFill="1" applyBorder="1" applyProtection="1"/>
    <xf numFmtId="0" fontId="12" fillId="6" borderId="0" xfId="0" applyFont="1" applyFill="1" applyAlignment="1">
      <alignment vertical="center"/>
    </xf>
    <xf numFmtId="0" fontId="13" fillId="6" borderId="0" xfId="0" applyFont="1" applyFill="1"/>
    <xf numFmtId="0" fontId="19" fillId="9" borderId="5" xfId="0" applyFont="1" applyFill="1" applyBorder="1"/>
    <xf numFmtId="164" fontId="19" fillId="6" borderId="5" xfId="0" applyNumberFormat="1" applyFont="1" applyFill="1" applyBorder="1" applyAlignment="1">
      <alignment horizontal="right" indent="2"/>
    </xf>
    <xf numFmtId="164" fontId="17" fillId="6" borderId="16" xfId="0" applyNumberFormat="1" applyFont="1" applyFill="1" applyBorder="1" applyAlignment="1">
      <alignment horizontal="right" indent="2"/>
    </xf>
    <xf numFmtId="164" fontId="17" fillId="12" borderId="7" xfId="1" applyNumberFormat="1" applyFont="1" applyFill="1" applyBorder="1" applyAlignment="1" applyProtection="1">
      <alignment horizontal="center"/>
    </xf>
    <xf numFmtId="164" fontId="17" fillId="12" borderId="8" xfId="1" applyNumberFormat="1" applyFont="1" applyFill="1" applyBorder="1" applyAlignment="1" applyProtection="1">
      <alignment horizontal="center"/>
    </xf>
    <xf numFmtId="164" fontId="17" fillId="12" borderId="9" xfId="1" applyNumberFormat="1" applyFont="1" applyFill="1" applyBorder="1" applyAlignment="1" applyProtection="1">
      <alignment horizontal="center"/>
    </xf>
    <xf numFmtId="3" fontId="17" fillId="6" borderId="0" xfId="0" quotePrefix="1" applyNumberFormat="1" applyFont="1" applyFill="1"/>
    <xf numFmtId="0" fontId="9" fillId="13" borderId="4" xfId="0" applyFont="1" applyFill="1" applyBorder="1" applyProtection="1">
      <protection locked="0"/>
    </xf>
    <xf numFmtId="0" fontId="9" fillId="0" borderId="4" xfId="0" applyFont="1" applyBorder="1" applyAlignment="1" applyProtection="1">
      <alignment horizontal="right"/>
      <protection locked="0"/>
    </xf>
    <xf numFmtId="168" fontId="0" fillId="2" borderId="0" xfId="0" applyNumberFormat="1" applyFill="1" applyProtection="1">
      <protection locked="0"/>
    </xf>
    <xf numFmtId="164" fontId="19" fillId="14" borderId="1" xfId="0" applyNumberFormat="1" applyFont="1" applyFill="1" applyBorder="1" applyAlignment="1">
      <alignment horizontal="center"/>
    </xf>
    <xf numFmtId="164" fontId="19" fillId="14" borderId="5" xfId="1" applyNumberFormat="1" applyFont="1" applyFill="1" applyBorder="1" applyAlignment="1" applyProtection="1">
      <alignment horizontal="center"/>
    </xf>
    <xf numFmtId="164" fontId="19" fillId="14" borderId="5" xfId="0" applyNumberFormat="1" applyFont="1" applyFill="1" applyBorder="1" applyAlignment="1">
      <alignment horizontal="center"/>
    </xf>
    <xf numFmtId="164" fontId="19" fillId="14" borderId="10" xfId="0" applyNumberFormat="1" applyFont="1" applyFill="1" applyBorder="1" applyAlignment="1">
      <alignment horizontal="center"/>
    </xf>
    <xf numFmtId="169" fontId="0" fillId="2" borderId="0" xfId="0" applyNumberFormat="1" applyFill="1" applyProtection="1">
      <protection locked="0"/>
    </xf>
    <xf numFmtId="0" fontId="25" fillId="2" borderId="0" xfId="0" quotePrefix="1" applyFont="1" applyFill="1" applyAlignment="1">
      <alignment horizontal="left" vertical="top" wrapText="1"/>
    </xf>
    <xf numFmtId="164" fontId="17" fillId="7" borderId="0" xfId="0" applyNumberFormat="1" applyFont="1" applyFill="1" applyAlignment="1">
      <alignment horizontal="right" indent="3"/>
    </xf>
    <xf numFmtId="0" fontId="9" fillId="2" borderId="0" xfId="0" applyFont="1" applyFill="1" applyProtection="1">
      <protection locked="0"/>
    </xf>
    <xf numFmtId="164" fontId="19" fillId="7" borderId="0" xfId="0" applyNumberFormat="1" applyFont="1" applyFill="1" applyAlignment="1">
      <alignment horizontal="right" indent="3"/>
    </xf>
    <xf numFmtId="0" fontId="8" fillId="4" borderId="7" xfId="0" applyFont="1" applyFill="1" applyBorder="1" applyProtection="1">
      <protection locked="0"/>
    </xf>
    <xf numFmtId="0" fontId="25" fillId="2" borderId="0" xfId="0" applyFont="1" applyFill="1" applyAlignment="1">
      <alignment horizontal="left" vertical="top"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14" xfId="0" applyFont="1" applyFill="1" applyBorder="1" applyAlignment="1">
      <alignment horizontal="center" wrapText="1"/>
    </xf>
    <xf numFmtId="3" fontId="19" fillId="6" borderId="1" xfId="0" applyNumberFormat="1" applyFont="1" applyFill="1" applyBorder="1" applyAlignment="1">
      <alignment horizontal="center" vertical="center" wrapText="1"/>
    </xf>
    <xf numFmtId="3" fontId="19" fillId="6" borderId="17" xfId="0" applyNumberFormat="1" applyFont="1" applyFill="1" applyBorder="1" applyAlignment="1">
      <alignment horizontal="center" vertical="center" wrapText="1"/>
    </xf>
    <xf numFmtId="3" fontId="19" fillId="6" borderId="5" xfId="0" applyNumberFormat="1" applyFont="1" applyFill="1" applyBorder="1" applyAlignment="1">
      <alignment horizontal="center" vertical="center" wrapText="1"/>
    </xf>
    <xf numFmtId="3" fontId="19" fillId="6" borderId="19" xfId="0" applyNumberFormat="1" applyFont="1" applyFill="1" applyBorder="1" applyAlignment="1">
      <alignment horizontal="center" vertical="center" wrapText="1"/>
    </xf>
    <xf numFmtId="3" fontId="19" fillId="6" borderId="10" xfId="0" applyNumberFormat="1" applyFont="1" applyFill="1" applyBorder="1" applyAlignment="1">
      <alignment horizontal="center" vertical="center" wrapText="1"/>
    </xf>
    <xf numFmtId="3" fontId="19" fillId="6" borderId="22" xfId="0" applyNumberFormat="1" applyFont="1" applyFill="1" applyBorder="1" applyAlignment="1">
      <alignment horizontal="center" vertical="center" wrapText="1"/>
    </xf>
    <xf numFmtId="0" fontId="19" fillId="6" borderId="0" xfId="0" applyFont="1" applyFill="1" applyAlignment="1">
      <alignment horizontal="left" vertical="top" wrapText="1"/>
    </xf>
    <xf numFmtId="0" fontId="17" fillId="2" borderId="4" xfId="0" applyFont="1" applyFill="1" applyBorder="1" applyAlignment="1">
      <alignment horizontal="center" vertical="center" wrapText="1"/>
    </xf>
    <xf numFmtId="0" fontId="25" fillId="2" borderId="2" xfId="0" quotePrefix="1" applyFont="1" applyFill="1" applyBorder="1" applyAlignment="1">
      <alignment horizontal="left" vertical="top"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2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19" fillId="6" borderId="2" xfId="0" applyFont="1" applyFill="1" applyBorder="1" applyAlignment="1">
      <alignment horizontal="left" vertical="top" wrapText="1"/>
    </xf>
    <xf numFmtId="0" fontId="17" fillId="11" borderId="7" xfId="0" applyFont="1" applyFill="1" applyBorder="1" applyAlignment="1">
      <alignment horizontal="center"/>
    </xf>
    <xf numFmtId="0" fontId="17" fillId="11" borderId="8" xfId="0" applyFont="1" applyFill="1" applyBorder="1" applyAlignment="1">
      <alignment horizontal="center"/>
    </xf>
    <xf numFmtId="0" fontId="17" fillId="11" borderId="9" xfId="0" applyFont="1" applyFill="1" applyBorder="1" applyAlignment="1">
      <alignment horizontal="center"/>
    </xf>
    <xf numFmtId="0" fontId="11" fillId="6" borderId="0" xfId="0" applyFont="1" applyFill="1" applyAlignment="1">
      <alignment horizontal="left" vertical="top"/>
    </xf>
    <xf numFmtId="0" fontId="24" fillId="6" borderId="0" xfId="0" applyFont="1" applyFill="1" applyAlignment="1" applyProtection="1">
      <alignment horizontal="center" vertical="center" wrapText="1"/>
      <protection locked="0"/>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164" fontId="17" fillId="6" borderId="26" xfId="0" applyNumberFormat="1" applyFont="1" applyFill="1" applyBorder="1" applyAlignment="1">
      <alignment horizontal="center"/>
    </xf>
    <xf numFmtId="164" fontId="17" fillId="6" borderId="27" xfId="0" applyNumberFormat="1" applyFont="1" applyFill="1" applyBorder="1" applyAlignment="1">
      <alignment horizontal="center"/>
    </xf>
    <xf numFmtId="164" fontId="17" fillId="6" borderId="28" xfId="0" applyNumberFormat="1" applyFont="1" applyFill="1" applyBorder="1" applyAlignment="1">
      <alignment horizontal="center"/>
    </xf>
    <xf numFmtId="164" fontId="17" fillId="6" borderId="29" xfId="0" applyNumberFormat="1" applyFont="1" applyFill="1" applyBorder="1" applyAlignment="1">
      <alignment horizont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2" fillId="2" borderId="2" xfId="0" applyFont="1" applyFill="1" applyBorder="1" applyAlignment="1">
      <alignment horizontal="left" vertical="top" wrapText="1"/>
    </xf>
    <xf numFmtId="0" fontId="17" fillId="11" borderId="4"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xf>
    <xf numFmtId="0" fontId="2" fillId="2" borderId="0" xfId="0" applyFont="1" applyFill="1" applyAlignment="1">
      <alignment horizontal="left" vertical="top" wrapText="1"/>
    </xf>
    <xf numFmtId="164" fontId="17" fillId="6" borderId="30" xfId="0" applyNumberFormat="1" applyFont="1" applyFill="1" applyBorder="1" applyAlignment="1">
      <alignment horizontal="center"/>
    </xf>
    <xf numFmtId="164" fontId="17" fillId="6" borderId="31" xfId="0" applyNumberFormat="1" applyFont="1" applyFill="1" applyBorder="1" applyAlignment="1">
      <alignment horizontal="center"/>
    </xf>
    <xf numFmtId="0" fontId="14" fillId="6" borderId="2" xfId="0" applyFont="1" applyFill="1" applyBorder="1" applyAlignment="1">
      <alignment horizontal="left" vertical="top" wrapText="1"/>
    </xf>
    <xf numFmtId="0" fontId="14" fillId="6" borderId="0" xfId="0" applyFont="1" applyFill="1" applyAlignment="1">
      <alignment horizontal="left" vertical="top" wrapText="1"/>
    </xf>
  </cellXfs>
  <cellStyles count="2">
    <cellStyle name="Normal" xfId="0" builtinId="0"/>
    <cellStyle name="Procent" xfId="1" builtinId="5"/>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6;KSE/Unders&#248;gerportal/Unders&#248;gerpakke/2018/Regnskabsanalyse_201812_20190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vartalsoverv&#229;gning%20201906_201908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6;KSE/Unders&#248;gerportal/Kapitalfremskrivninger/201812/20190328%20PI_fremskrivning_201812_Unders&#248;gerport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erMakroer"/>
      <sheetName val="Forside"/>
      <sheetName val="Valgfri peer group"/>
      <sheetName val="Resultat år"/>
      <sheetName val="Resultat kvt"/>
      <sheetName val="kvtdata"/>
      <sheetName val="navn"/>
      <sheetName val="Tidsserie"/>
      <sheetName val="Kapitalfremskrivning"/>
      <sheetName val="Store eksponeringer"/>
      <sheetName val="SE20 data"/>
      <sheetName val="Store eksponeringer (old)"/>
      <sheetName val="Store_eksponeringer (old)"/>
      <sheetName val="Metode"/>
      <sheetName val="Kapitalfremskrivningsmodel"/>
      <sheetName val="Metode - Store eksp (old)"/>
      <sheetName val="Metode - Store eksponeringer"/>
      <sheetName val="Nøgletalsforklaringer"/>
      <sheetName val="Peer groups"/>
      <sheetName val="aardata"/>
      <sheetName val="hisdata"/>
      <sheetName val="kapdata"/>
    </sheetNames>
    <sheetDataSet>
      <sheetData sheetId="0"/>
      <sheetData sheetId="1"/>
      <sheetData sheetId="2"/>
      <sheetData sheetId="3"/>
      <sheetData sheetId="4"/>
      <sheetData sheetId="5"/>
      <sheetData sheetId="6">
        <row r="7">
          <cell r="J7" t="str">
            <v>aardata!$C$2:$C$129</v>
          </cell>
        </row>
        <row r="8">
          <cell r="J8" t="str">
            <v>aardata!$D$2:$D$129</v>
          </cell>
        </row>
        <row r="9">
          <cell r="J9" t="str">
            <v>aardata!$E$2:$E$129</v>
          </cell>
        </row>
        <row r="11">
          <cell r="J11" t="str">
            <v>aardata!$AB$2:$AB$129</v>
          </cell>
        </row>
        <row r="12">
          <cell r="J12" t="str">
            <v>aardata!$BR$2:$BR$129</v>
          </cell>
        </row>
        <row r="26">
          <cell r="J26" t="str">
            <v>aardata!$S$2:$S$129</v>
          </cell>
        </row>
        <row r="35">
          <cell r="J35" t="str">
            <v>aardata!$AJ$2:$AJ$129</v>
          </cell>
        </row>
        <row r="36">
          <cell r="J36" t="str">
            <v>aardata!$AM$2:$AM$129</v>
          </cell>
        </row>
        <row r="37">
          <cell r="J37" t="str">
            <v>aardata!$AN$2:$AN$129</v>
          </cell>
        </row>
        <row r="63">
          <cell r="J63" t="str">
            <v>aardata!$BL$2:$BL$129</v>
          </cell>
        </row>
        <row r="66">
          <cell r="J66" t="str">
            <v>aardata!$BO$2:$BO$129</v>
          </cell>
        </row>
        <row r="78">
          <cell r="J78" t="str">
            <v>aardata!$AK$2:$AK$129</v>
          </cell>
        </row>
        <row r="79">
          <cell r="J79" t="str">
            <v>aardata!$AL$2:$AL$129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svarlig gr. 1-3, 6"/>
      <sheetName val="Ansvarlig gr. 4"/>
      <sheetName val="Kvartalsovervågning gr. 1-3, 6"/>
      <sheetName val="Kvartalsovervågning gr. 4"/>
      <sheetName val="Suppl. individuel gr. 1-3, 6"/>
      <sheetName val="Suppl. individuel gr. 4"/>
      <sheetName val="Nøgletalsberegninger"/>
      <sheetName val="liste"/>
      <sheetName val="#5+#6 liste med alle institut1"/>
      <sheetName val="rang_1_3"/>
      <sheetName val="rang_4"/>
      <sheetName val="Tabel37_1_3"/>
      <sheetName val="Tabel37_4"/>
      <sheetName val="nogletal_navn"/>
      <sheetName val="Ansvarlig_liste"/>
    </sheetNames>
    <sheetDataSet>
      <sheetData sheetId="0"/>
      <sheetData sheetId="1"/>
      <sheetData sheetId="2"/>
      <sheetData sheetId="3"/>
      <sheetData sheetId="4"/>
      <sheetData sheetId="5"/>
      <sheetData sheetId="6"/>
      <sheetData sheetId="7"/>
      <sheetData sheetId="8"/>
      <sheetData sheetId="9">
        <row r="1">
          <cell r="A1" t="str">
            <v>regnr</v>
          </cell>
          <cell r="B1" t="str">
            <v>kortnavn</v>
          </cell>
          <cell r="C1" t="str">
            <v>regnper</v>
          </cell>
          <cell r="D1" t="str">
            <v>Gruppe</v>
          </cell>
          <cell r="E1" t="str">
            <v>uleder</v>
          </cell>
          <cell r="F1" t="str">
            <v>res_f_skat_egen</v>
          </cell>
          <cell r="G1" t="str">
            <v>res_f_skat_egen_AF</v>
          </cell>
          <cell r="H1" t="str">
            <v>rang_i_res_f_skat_egen_1_3</v>
          </cell>
          <cell r="I1" t="str">
            <v>rang_res_f_skat_egen_1_3</v>
          </cell>
          <cell r="J1" t="str">
            <v>indtj_pr_omk</v>
          </cell>
          <cell r="K1" t="str">
            <v>indtj_pr_omk_AF</v>
          </cell>
          <cell r="L1" t="str">
            <v>rang_i_indtj_pr_omk_1_3</v>
          </cell>
          <cell r="M1" t="str">
            <v>rang_indtj_pr_omk_1_3</v>
          </cell>
          <cell r="N1" t="str">
            <v>basis</v>
          </cell>
          <cell r="O1" t="str">
            <v>basis_AF</v>
          </cell>
          <cell r="P1" t="str">
            <v>rang_i_basis_1_3</v>
          </cell>
          <cell r="Q1" t="str">
            <v>rang_basis_1_3</v>
          </cell>
          <cell r="R1" t="str">
            <v>rente_bal</v>
          </cell>
          <cell r="S1" t="str">
            <v>rente_bal_AF</v>
          </cell>
          <cell r="T1" t="str">
            <v>rang_i_rente_bal_1_3</v>
          </cell>
          <cell r="U1" t="str">
            <v>rang_rente_bal_1_3</v>
          </cell>
          <cell r="V1" t="str">
            <v>gebyr_bal</v>
          </cell>
          <cell r="W1" t="str">
            <v>gebyr_bal_AF</v>
          </cell>
          <cell r="X1" t="str">
            <v>rang_i_gebyr_bal_1_3</v>
          </cell>
          <cell r="Y1" t="str">
            <v>rang_gebyr_bal_1_3</v>
          </cell>
          <cell r="Z1" t="str">
            <v>solvens</v>
          </cell>
          <cell r="AA1" t="str">
            <v>solvens_AF</v>
          </cell>
          <cell r="AB1" t="str">
            <v>rang_i_solvens_1_3</v>
          </cell>
          <cell r="AC1" t="str">
            <v>rang_solvens_1_3</v>
          </cell>
          <cell r="AD1" t="str">
            <v>kernekap_pct</v>
          </cell>
          <cell r="AE1" t="str">
            <v>kernekap_pct_AF</v>
          </cell>
          <cell r="AF1" t="str">
            <v>rang_i_kernekap_pct_1_3</v>
          </cell>
          <cell r="AG1" t="str">
            <v>rang_kernekap_pct_1_3</v>
          </cell>
          <cell r="AH1" t="str">
            <v>egent_kernekap</v>
          </cell>
          <cell r="AI1" t="str">
            <v>egent_kernekap_AF</v>
          </cell>
          <cell r="AJ1" t="str">
            <v>rang_i_egent_kernekap_1_3</v>
          </cell>
          <cell r="AK1" t="str">
            <v>rang_egent_kernekap_1_3</v>
          </cell>
          <cell r="AL1" t="str">
            <v>kernekap_pct_pct</v>
          </cell>
          <cell r="AM1" t="str">
            <v>kernekap_pct_pct_AF</v>
          </cell>
          <cell r="AN1" t="str">
            <v>rang_i_kernekap_pct_pct_1_3</v>
          </cell>
          <cell r="AO1" t="str">
            <v>rang_kernekap_pct_pct_1_3</v>
          </cell>
          <cell r="AP1" t="str">
            <v>e_kernekap_pct_pct</v>
          </cell>
          <cell r="AQ1" t="str">
            <v>e_kernekap_pct_pct_AF</v>
          </cell>
          <cell r="AR1" t="str">
            <v>rang_i_e_kernekap_pct_pct_1_3</v>
          </cell>
          <cell r="AS1" t="str">
            <v>rang_e_kernekap_pct_pct_1_3</v>
          </cell>
          <cell r="AT1" t="str">
            <v>udl_gar_kerne</v>
          </cell>
          <cell r="AU1" t="str">
            <v>udl_gar_kerne_AF</v>
          </cell>
          <cell r="AV1" t="str">
            <v>rang_i_udl_gar_kerne_1_3</v>
          </cell>
          <cell r="AW1" t="str">
            <v>rang_udl_gar_kerne_1_3</v>
          </cell>
          <cell r="AX1" t="str">
            <v>udv_udl_gar</v>
          </cell>
          <cell r="AY1" t="str">
            <v>udv_udl_gar_AF</v>
          </cell>
          <cell r="AZ1" t="str">
            <v>rang_i_udv_udl_gar_1_3</v>
          </cell>
          <cell r="BA1" t="str">
            <v>rang_udv_udl_gar_1_3</v>
          </cell>
          <cell r="BB1" t="str">
            <v>se</v>
          </cell>
          <cell r="BC1" t="str">
            <v>se_AF</v>
          </cell>
          <cell r="BD1" t="str">
            <v>rang_i_se_1_3</v>
          </cell>
          <cell r="BE1" t="str">
            <v>rang_se_1_3</v>
          </cell>
          <cell r="BF1" t="str">
            <v>udv_andel_se</v>
          </cell>
          <cell r="BG1" t="str">
            <v>udv_andel_se_AF</v>
          </cell>
          <cell r="BH1" t="str">
            <v>rang_i_udv_andel_se_1_3</v>
          </cell>
          <cell r="BI1" t="str">
            <v>rang_udv_andel_se_1_3</v>
          </cell>
          <cell r="BJ1" t="str">
            <v>udv_nedskr</v>
          </cell>
          <cell r="BK1" t="str">
            <v>Per_nedskr</v>
          </cell>
          <cell r="BL1" t="str">
            <v>rang_i_udv_nedskr_op_1_3</v>
          </cell>
          <cell r="BM1" t="str">
            <v>rang_udv_nedskr_op_1_3</v>
          </cell>
          <cell r="BN1" t="str">
            <v>rang_i_udv_nedskr_ned_1_3</v>
          </cell>
          <cell r="BO1" t="str">
            <v>rang_udv_nedskr_ned_1_3</v>
          </cell>
          <cell r="BP1" t="str">
            <v>tabt</v>
          </cell>
          <cell r="BQ1" t="str">
            <v>tabt_AF</v>
          </cell>
          <cell r="BR1" t="str">
            <v>rang_i_tabt_1_3</v>
          </cell>
          <cell r="BS1" t="str">
            <v>rang_tabt_1_3</v>
          </cell>
          <cell r="BT1" t="str">
            <v>akk_nedskr</v>
          </cell>
          <cell r="BU1" t="str">
            <v>akk_nedskr_AF</v>
          </cell>
          <cell r="BV1" t="str">
            <v>rang_i_akk_nedskr_op_1_3</v>
          </cell>
          <cell r="BW1" t="str">
            <v>rang_akk_nedskr_op_1_3</v>
          </cell>
          <cell r="BX1" t="str">
            <v>rang_i_akk_nedskr_ned_1_3</v>
          </cell>
          <cell r="BY1" t="str">
            <v>rang_akk_nedskr_ned_1_3</v>
          </cell>
          <cell r="BZ1" t="str">
            <v>udl_gar_2b_2c</v>
          </cell>
          <cell r="CA1" t="str">
            <v>udl_gar_2b_2c_AF</v>
          </cell>
          <cell r="CB1" t="str">
            <v>rang_i_udl_gar_2b_2c_1_3</v>
          </cell>
          <cell r="CC1" t="str">
            <v>rang_udl_gar_2b_2c_1_3</v>
          </cell>
          <cell r="CD1" t="str">
            <v>udl_gar_1_2c</v>
          </cell>
          <cell r="CE1" t="str">
            <v>udl_gar_1_2c_AF</v>
          </cell>
          <cell r="CF1" t="str">
            <v>rang_i_udl_gar_1_2c_1_3</v>
          </cell>
          <cell r="CG1" t="str">
            <v>rang_udl_gar_1_2c_1_3</v>
          </cell>
          <cell r="CH1" t="str">
            <v>udl_gar_2b</v>
          </cell>
          <cell r="CI1" t="str">
            <v>udl_gar_2b_AF</v>
          </cell>
          <cell r="CJ1" t="str">
            <v>rang_i_udl_gar_2b_1_3</v>
          </cell>
          <cell r="CK1" t="str">
            <v>rang_udl_gar_2b_1_3</v>
          </cell>
          <cell r="CL1" t="str">
            <v>npl</v>
          </cell>
          <cell r="CM1" t="str">
            <v>npl_AF</v>
          </cell>
          <cell r="CN1" t="str">
            <v>rang_i_npl_1_3</v>
          </cell>
          <cell r="CO1" t="str">
            <v>rang_npl_1_3</v>
          </cell>
          <cell r="CP1" t="str">
            <v>kredit_lempelser</v>
          </cell>
          <cell r="CQ1" t="str">
            <v>kredit_lempelser_AF</v>
          </cell>
          <cell r="CR1" t="str">
            <v>rang_i_kredit_lempelser_1_3</v>
          </cell>
          <cell r="CS1" t="str">
            <v>rang_kredit_lempelser_1_3</v>
          </cell>
          <cell r="CT1" t="str">
            <v>rwa_markedsrisiko</v>
          </cell>
          <cell r="CU1" t="str">
            <v>rwa_markedsrisiko_AF</v>
          </cell>
          <cell r="CV1" t="str">
            <v>rang_i_rwa_markedsrisiko_1_3</v>
          </cell>
          <cell r="CW1" t="str">
            <v>rang_rwa_markedsrisiko_1_3</v>
          </cell>
          <cell r="CX1" t="str">
            <v>valutarisk1</v>
          </cell>
          <cell r="CY1" t="str">
            <v>valutarisk1_AF</v>
          </cell>
          <cell r="CZ1" t="str">
            <v>rang_i_valutarisk1_1_3</v>
          </cell>
          <cell r="DA1" t="str">
            <v>rang_valutarisk1_1_3</v>
          </cell>
          <cell r="DB1" t="str">
            <v>renterisk</v>
          </cell>
          <cell r="DC1" t="str">
            <v>renterisk_AF</v>
          </cell>
          <cell r="DD1" t="str">
            <v>Num_renterisiko</v>
          </cell>
          <cell r="DE1" t="str">
            <v>rang_i_renterisk_1_3</v>
          </cell>
          <cell r="DF1" t="str">
            <v>rang_renterisk_1_3</v>
          </cell>
          <cell r="DG1" t="str">
            <v>udl_arbj_kap</v>
          </cell>
          <cell r="DH1" t="str">
            <v>udl_arbj_kap_AF</v>
          </cell>
          <cell r="DI1" t="str">
            <v>rang_i_udl_arbj_kap_1_3</v>
          </cell>
          <cell r="DJ1" t="str">
            <v>rang_udl_arbj_kap_1_3</v>
          </cell>
          <cell r="DK1" t="str">
            <v>indb_solvens</v>
          </cell>
          <cell r="DL1" t="str">
            <v>indb_solvens_AF</v>
          </cell>
          <cell r="DM1" t="str">
            <v>rang_i_indb_solvens_op_1_3</v>
          </cell>
          <cell r="DN1" t="str">
            <v>rang_indb_solvens_op_1_3</v>
          </cell>
          <cell r="DO1" t="str">
            <v>rang_i_indb_solvens_ned_1_3</v>
          </cell>
          <cell r="DP1" t="str">
            <v>rang_indb_solvens_ned_1_3</v>
          </cell>
          <cell r="DQ1" t="str">
            <v>aendr_indb_solvens</v>
          </cell>
          <cell r="DR1" t="str">
            <v>rang_i_aendr_indb_solvens_1_3</v>
          </cell>
          <cell r="DS1" t="str">
            <v>rang_aendr_indb_solvens_1_3</v>
          </cell>
          <cell r="DT1" t="str">
            <v>udv_indb_solvens</v>
          </cell>
          <cell r="DU1" t="str">
            <v>udv_indb_solvens_KF</v>
          </cell>
          <cell r="DV1" t="str">
            <v>rang_i_udv_indb_solvens_op_1_3</v>
          </cell>
          <cell r="DW1" t="str">
            <v>rang_udv_indb_solvens_op_1_3</v>
          </cell>
          <cell r="DX1" t="str">
            <v>rang_i_udv_indb_solvens_ned_1_3</v>
          </cell>
          <cell r="DY1" t="str">
            <v>rang_udv_indb_solvens_ned_1_3</v>
          </cell>
          <cell r="DZ1" t="str">
            <v>ejendom</v>
          </cell>
          <cell r="EA1" t="str">
            <v>ejendom_AF</v>
          </cell>
          <cell r="EB1" t="str">
            <v>rang_i_ejendom_1_3</v>
          </cell>
          <cell r="EC1" t="str">
            <v>rang_ejendom_1_3</v>
          </cell>
          <cell r="ED1" t="str">
            <v>landbrug</v>
          </cell>
          <cell r="EE1" t="str">
            <v>landbrug_AF</v>
          </cell>
          <cell r="EF1" t="str">
            <v>rang_i_landbrug_1_3</v>
          </cell>
          <cell r="EG1" t="str">
            <v>rang_landbrug_1_3</v>
          </cell>
          <cell r="EH1" t="str">
            <v>tabskapacitet_CET1</v>
          </cell>
          <cell r="EI1" t="str">
            <v>tabskapacitet_CET1_AF</v>
          </cell>
          <cell r="EJ1" t="str">
            <v>rang_i_tabskapacitet_CET1_1_3</v>
          </cell>
          <cell r="EK1" t="str">
            <v>rang_tabskapacitet_CET1_1_3</v>
          </cell>
          <cell r="EL1" t="str">
            <v>indtj_pr_omk_ny</v>
          </cell>
          <cell r="EM1" t="str">
            <v>indtj_pr_omk_ny_AF</v>
          </cell>
          <cell r="EN1" t="str">
            <v>rang_i_indtj_pr_omk_ny_1_3</v>
          </cell>
          <cell r="EO1" t="str">
            <v>rang_indtj_pr_omk_ny_1_3</v>
          </cell>
          <cell r="EP1" t="str">
            <v>branche_vaekst</v>
          </cell>
          <cell r="EQ1" t="str">
            <v>storste_info</v>
          </cell>
          <cell r="ER1" t="str">
            <v>rang_i_branche_vaekst_1_3</v>
          </cell>
          <cell r="ES1" t="str">
            <v>rang_branche_vaekst_1_3</v>
          </cell>
          <cell r="ET1" t="str">
            <v>LCR</v>
          </cell>
          <cell r="EU1" t="str">
            <v>LCR_relativ_forskel</v>
          </cell>
          <cell r="EV1" t="str">
            <v>rang_i_LCR_relativ_forskel_1_3</v>
          </cell>
          <cell r="EW1" t="str">
            <v>rang_LCR_relativ_forskel_1_3</v>
          </cell>
          <cell r="EX1" t="str">
            <v>LCR_KF</v>
          </cell>
          <cell r="EY1" t="str">
            <v>rang_i_LCR_1_3</v>
          </cell>
          <cell r="EZ1" t="str">
            <v>rang_LCR_1_3</v>
          </cell>
          <cell r="FA1" t="str">
            <v>nr</v>
          </cell>
        </row>
        <row r="2">
          <cell r="A2">
            <v>400</v>
          </cell>
          <cell r="B2" t="str">
            <v>LÅN OG SPAR BNK</v>
          </cell>
          <cell r="C2">
            <v>201906</v>
          </cell>
          <cell r="D2" t="str">
            <v>2</v>
          </cell>
          <cell r="E2" t="str">
            <v>FKN</v>
          </cell>
          <cell r="F2">
            <v>5.2815798074320499</v>
          </cell>
          <cell r="G2">
            <v>6.6276740824418203</v>
          </cell>
          <cell r="H2">
            <v>30</v>
          </cell>
          <cell r="I2">
            <v>30</v>
          </cell>
          <cell r="J2">
            <v>78.080113362248795</v>
          </cell>
          <cell r="K2">
            <v>77.805761841240795</v>
          </cell>
          <cell r="L2">
            <v>16</v>
          </cell>
          <cell r="M2">
            <v>16</v>
          </cell>
          <cell r="N2">
            <v>1.0198309078408101</v>
          </cell>
          <cell r="O2">
            <v>1.2070915521480401</v>
          </cell>
          <cell r="P2">
            <v>23</v>
          </cell>
          <cell r="Q2">
            <v>23</v>
          </cell>
          <cell r="R2">
            <v>1.6216628367639601</v>
          </cell>
          <cell r="S2">
            <v>1.93124568008335</v>
          </cell>
          <cell r="T2">
            <v>7</v>
          </cell>
          <cell r="U2">
            <v>7</v>
          </cell>
          <cell r="V2">
            <v>1.6144074460564</v>
          </cell>
          <cell r="W2">
            <v>3.4876041833597902</v>
          </cell>
          <cell r="X2">
            <v>39</v>
          </cell>
          <cell r="Y2">
            <v>39</v>
          </cell>
          <cell r="Z2">
            <v>20.187491685811899</v>
          </cell>
          <cell r="AA2">
            <v>16.6121842811724</v>
          </cell>
          <cell r="AB2">
            <v>37</v>
          </cell>
          <cell r="AC2">
            <v>37</v>
          </cell>
          <cell r="AD2">
            <v>19.0739241626219</v>
          </cell>
          <cell r="AE2">
            <v>14.3632037696414</v>
          </cell>
          <cell r="AF2">
            <v>35</v>
          </cell>
          <cell r="AG2">
            <v>35</v>
          </cell>
          <cell r="AH2">
            <v>19.0739241626219</v>
          </cell>
          <cell r="AI2">
            <v>14.3632037696414</v>
          </cell>
          <cell r="AJ2">
            <v>37</v>
          </cell>
          <cell r="AK2">
            <v>37</v>
          </cell>
          <cell r="AL2">
            <v>32.797142396164503</v>
          </cell>
          <cell r="AM2">
            <v>0.98003349777517901</v>
          </cell>
          <cell r="AN2">
            <v>54</v>
          </cell>
          <cell r="AO2">
            <v>54</v>
          </cell>
          <cell r="AP2">
            <v>32.797142396164503</v>
          </cell>
          <cell r="AQ2">
            <v>0.98003349777517901</v>
          </cell>
          <cell r="AR2">
            <v>54</v>
          </cell>
          <cell r="AS2">
            <v>54</v>
          </cell>
          <cell r="AT2">
            <v>1038.09291828545</v>
          </cell>
          <cell r="AU2">
            <v>1343.4120251782001</v>
          </cell>
          <cell r="AV2">
            <v>2</v>
          </cell>
          <cell r="AW2">
            <v>2</v>
          </cell>
          <cell r="AX2">
            <v>4.0511466544720403</v>
          </cell>
          <cell r="AY2">
            <v>21.6274383326963</v>
          </cell>
          <cell r="AZ2">
            <v>38</v>
          </cell>
          <cell r="BA2">
            <v>38</v>
          </cell>
          <cell r="BB2">
            <v>51.86</v>
          </cell>
          <cell r="BC2">
            <v>62.22</v>
          </cell>
          <cell r="BD2">
            <v>44</v>
          </cell>
          <cell r="BE2">
            <v>44</v>
          </cell>
          <cell r="BF2">
            <v>-10.36</v>
          </cell>
          <cell r="BG2">
            <v>62.22</v>
          </cell>
          <cell r="BH2">
            <v>37</v>
          </cell>
          <cell r="BI2">
            <v>37</v>
          </cell>
          <cell r="BJ2">
            <v>157.71999071279299</v>
          </cell>
          <cell r="BK2">
            <v>0.123963764833144</v>
          </cell>
          <cell r="BL2">
            <v>3</v>
          </cell>
          <cell r="BM2">
            <v>3</v>
          </cell>
          <cell r="BN2">
            <v>24</v>
          </cell>
          <cell r="BO2">
            <v>24</v>
          </cell>
          <cell r="BP2">
            <v>5.7593688362919098</v>
          </cell>
          <cell r="BQ2">
            <v>4.1516863550761904</v>
          </cell>
          <cell r="BR2">
            <v>35</v>
          </cell>
          <cell r="BS2">
            <v>35</v>
          </cell>
          <cell r="BT2">
            <v>0.71091543945796798</v>
          </cell>
          <cell r="BU2">
            <v>0.65803200477596102</v>
          </cell>
          <cell r="BV2">
            <v>52</v>
          </cell>
          <cell r="BW2">
            <v>52</v>
          </cell>
          <cell r="BX2">
            <v>3</v>
          </cell>
          <cell r="BY2">
            <v>3</v>
          </cell>
          <cell r="BZ2">
            <v>16.318147642732399</v>
          </cell>
          <cell r="CA2">
            <v>18.098383272035999</v>
          </cell>
          <cell r="CB2">
            <v>46</v>
          </cell>
          <cell r="CC2">
            <v>46</v>
          </cell>
          <cell r="CD2">
            <v>3.4764060300756201</v>
          </cell>
          <cell r="CE2">
            <v>2.5163023208718198</v>
          </cell>
          <cell r="CF2">
            <v>50</v>
          </cell>
          <cell r="CG2">
            <v>50</v>
          </cell>
          <cell r="CH2">
            <v>13.3803102785436</v>
          </cell>
          <cell r="CI2">
            <v>15.703395893697801</v>
          </cell>
          <cell r="CJ2">
            <v>46</v>
          </cell>
          <cell r="CK2">
            <v>46</v>
          </cell>
          <cell r="CL2">
            <v>0.69265193474331999</v>
          </cell>
          <cell r="CM2">
            <v>0.77277062950568698</v>
          </cell>
          <cell r="CN2">
            <v>52</v>
          </cell>
          <cell r="CO2">
            <v>52</v>
          </cell>
          <cell r="CP2">
            <v>8.8159679731948798E-2</v>
          </cell>
          <cell r="CQ2">
            <v>9.54775417045578E-2</v>
          </cell>
          <cell r="CR2">
            <v>45</v>
          </cell>
          <cell r="CS2">
            <v>45</v>
          </cell>
          <cell r="CT2">
            <v>51.528941871801599</v>
          </cell>
          <cell r="CU2">
            <v>61.671259790950302</v>
          </cell>
          <cell r="CV2">
            <v>23</v>
          </cell>
          <cell r="CW2">
            <v>23</v>
          </cell>
          <cell r="CX2">
            <v>4.0307109409015602</v>
          </cell>
          <cell r="CY2">
            <v>3.81286796847836</v>
          </cell>
          <cell r="CZ2">
            <v>12</v>
          </cell>
          <cell r="DA2">
            <v>12</v>
          </cell>
          <cell r="DB2">
            <v>1.3</v>
          </cell>
          <cell r="DC2">
            <v>2.2000000000000002</v>
          </cell>
          <cell r="DD2">
            <v>1.3</v>
          </cell>
          <cell r="DE2">
            <v>30</v>
          </cell>
          <cell r="DF2">
            <v>30</v>
          </cell>
          <cell r="DG2">
            <v>59.359684376996803</v>
          </cell>
          <cell r="DH2">
            <v>65.424570157354097</v>
          </cell>
          <cell r="DI2">
            <v>21</v>
          </cell>
          <cell r="DJ2">
            <v>21</v>
          </cell>
          <cell r="DK2">
            <v>9.6940000000000008</v>
          </cell>
          <cell r="DL2">
            <v>9.2370000000000001</v>
          </cell>
          <cell r="DM2">
            <v>37</v>
          </cell>
          <cell r="DN2">
            <v>37</v>
          </cell>
          <cell r="DO2">
            <v>18</v>
          </cell>
          <cell r="DP2">
            <v>18</v>
          </cell>
          <cell r="DQ2">
            <v>9.2000000000000498E-2</v>
          </cell>
          <cell r="DR2">
            <v>40</v>
          </cell>
          <cell r="DS2">
            <v>40</v>
          </cell>
          <cell r="DT2">
            <v>0.95813372214121895</v>
          </cell>
          <cell r="DU2">
            <v>2.8602035350830102</v>
          </cell>
          <cell r="DV2">
            <v>16</v>
          </cell>
          <cell r="DW2">
            <v>16</v>
          </cell>
          <cell r="DX2">
            <v>39</v>
          </cell>
          <cell r="DY2">
            <v>39</v>
          </cell>
          <cell r="DZ2">
            <v>0.493258766924908</v>
          </cell>
          <cell r="EA2">
            <v>0.52732182726230103</v>
          </cell>
          <cell r="EB2">
            <v>50</v>
          </cell>
          <cell r="EC2">
            <v>50</v>
          </cell>
          <cell r="ED2">
            <v>5.61133471656475E-6</v>
          </cell>
          <cell r="EF2">
            <v>48</v>
          </cell>
          <cell r="EG2">
            <v>48</v>
          </cell>
          <cell r="EH2">
            <v>3.53197631823351</v>
          </cell>
          <cell r="EI2">
            <v>2.8504713961339201</v>
          </cell>
          <cell r="EJ2">
            <v>16</v>
          </cell>
          <cell r="EK2">
            <v>16</v>
          </cell>
          <cell r="EL2">
            <v>78.841035567384495</v>
          </cell>
          <cell r="EM2">
            <v>77.534479944505605</v>
          </cell>
          <cell r="EN2">
            <v>19</v>
          </cell>
          <cell r="EO2">
            <v>19</v>
          </cell>
          <cell r="EP2">
            <v>4.3637316583997796</v>
          </cell>
          <cell r="EQ2" t="str">
            <v>ØE (6)</v>
          </cell>
          <cell r="ER2">
            <v>41</v>
          </cell>
          <cell r="ES2">
            <v>41</v>
          </cell>
          <cell r="ET2">
            <v>336.52</v>
          </cell>
          <cell r="EU2">
            <v>6.0874499542889797</v>
          </cell>
          <cell r="EV2">
            <v>20</v>
          </cell>
          <cell r="EW2">
            <v>20</v>
          </cell>
          <cell r="EX2">
            <v>317.20999999999998</v>
          </cell>
          <cell r="EY2">
            <v>25</v>
          </cell>
          <cell r="EZ2">
            <v>25</v>
          </cell>
          <cell r="FA2">
            <v>1</v>
          </cell>
        </row>
        <row r="3">
          <cell r="A3">
            <v>522</v>
          </cell>
          <cell r="B3" t="str">
            <v>SPAREKASSEN SJÆLLAND</v>
          </cell>
          <cell r="C3">
            <v>201906</v>
          </cell>
          <cell r="D3" t="str">
            <v>2</v>
          </cell>
          <cell r="E3" t="str">
            <v>LOU</v>
          </cell>
          <cell r="F3">
            <v>4.616819635243</v>
          </cell>
          <cell r="G3">
            <v>4.7431495320810599</v>
          </cell>
          <cell r="H3">
            <v>25</v>
          </cell>
          <cell r="I3">
            <v>25</v>
          </cell>
          <cell r="J3">
            <v>73.694724198466204</v>
          </cell>
          <cell r="K3">
            <v>75.379525406024001</v>
          </cell>
          <cell r="L3">
            <v>27</v>
          </cell>
          <cell r="M3">
            <v>27</v>
          </cell>
          <cell r="N3">
            <v>1.2129001852088199</v>
          </cell>
          <cell r="O3">
            <v>1.24093450636041</v>
          </cell>
          <cell r="P3">
            <v>28</v>
          </cell>
          <cell r="Q3">
            <v>28</v>
          </cell>
          <cell r="R3">
            <v>2.1315260229975501</v>
          </cell>
          <cell r="S3">
            <v>2.5202995551925702</v>
          </cell>
          <cell r="T3">
            <v>22</v>
          </cell>
          <cell r="U3">
            <v>22</v>
          </cell>
          <cell r="V3">
            <v>1.87732830060207</v>
          </cell>
          <cell r="W3">
            <v>3.5215644417546201</v>
          </cell>
          <cell r="X3">
            <v>50</v>
          </cell>
          <cell r="Y3">
            <v>50</v>
          </cell>
          <cell r="Z3">
            <v>16.653926780246799</v>
          </cell>
          <cell r="AA3">
            <v>19.7760000647521</v>
          </cell>
          <cell r="AB3">
            <v>5</v>
          </cell>
          <cell r="AC3">
            <v>5</v>
          </cell>
          <cell r="AD3">
            <v>13.9031218116543</v>
          </cell>
          <cell r="AE3">
            <v>16.835978860342799</v>
          </cell>
          <cell r="AF3">
            <v>5</v>
          </cell>
          <cell r="AG3">
            <v>5</v>
          </cell>
          <cell r="AH3">
            <v>11.9220418594159</v>
          </cell>
          <cell r="AI3">
            <v>12.1043546253999</v>
          </cell>
          <cell r="AJ3">
            <v>1</v>
          </cell>
          <cell r="AK3">
            <v>1</v>
          </cell>
          <cell r="AL3">
            <v>-17.4201754054044</v>
          </cell>
          <cell r="AM3">
            <v>26.606392268108799</v>
          </cell>
          <cell r="AN3">
            <v>2</v>
          </cell>
          <cell r="AO3">
            <v>2</v>
          </cell>
          <cell r="AP3">
            <v>-1.5061750223469099</v>
          </cell>
          <cell r="AQ3">
            <v>18.655146851311599</v>
          </cell>
          <cell r="AR3">
            <v>19</v>
          </cell>
          <cell r="AS3">
            <v>19</v>
          </cell>
          <cell r="AT3">
            <v>695.09151066740901</v>
          </cell>
          <cell r="AU3">
            <v>574.494850651364</v>
          </cell>
          <cell r="AV3">
            <v>16</v>
          </cell>
          <cell r="AW3">
            <v>16</v>
          </cell>
          <cell r="AX3">
            <v>4.7317593125090003</v>
          </cell>
          <cell r="AY3">
            <v>86.020418063418802</v>
          </cell>
          <cell r="AZ3">
            <v>33</v>
          </cell>
          <cell r="BA3">
            <v>33</v>
          </cell>
          <cell r="BB3">
            <v>82.17</v>
          </cell>
          <cell r="BC3">
            <v>112.27</v>
          </cell>
          <cell r="BD3">
            <v>37</v>
          </cell>
          <cell r="BE3">
            <v>37</v>
          </cell>
          <cell r="BF3">
            <v>-30.1</v>
          </cell>
          <cell r="BG3">
            <v>112.27</v>
          </cell>
          <cell r="BH3">
            <v>49</v>
          </cell>
          <cell r="BI3">
            <v>49</v>
          </cell>
          <cell r="BJ3">
            <v>106.96581196581199</v>
          </cell>
          <cell r="BK3">
            <v>5.05418560768729E-2</v>
          </cell>
          <cell r="BL3">
            <v>5</v>
          </cell>
          <cell r="BM3">
            <v>5</v>
          </cell>
          <cell r="BN3">
            <v>22</v>
          </cell>
          <cell r="BO3">
            <v>22</v>
          </cell>
          <cell r="BP3">
            <v>1.17240061466436</v>
          </cell>
          <cell r="BQ3">
            <v>1.6385064599161101</v>
          </cell>
          <cell r="BR3">
            <v>45</v>
          </cell>
          <cell r="BS3">
            <v>45</v>
          </cell>
          <cell r="BT3">
            <v>4.2923007836335803</v>
          </cell>
          <cell r="BU3">
            <v>5.6053768427699699</v>
          </cell>
          <cell r="BV3">
            <v>28</v>
          </cell>
          <cell r="BW3">
            <v>28</v>
          </cell>
          <cell r="BX3">
            <v>27</v>
          </cell>
          <cell r="BY3">
            <v>27</v>
          </cell>
          <cell r="BZ3">
            <v>33.2470506831514</v>
          </cell>
          <cell r="CA3">
            <v>30.873934233358899</v>
          </cell>
          <cell r="CB3">
            <v>35</v>
          </cell>
          <cell r="CC3">
            <v>35</v>
          </cell>
          <cell r="CD3">
            <v>12.245715777138701</v>
          </cell>
          <cell r="CE3">
            <v>15.958200095489399</v>
          </cell>
          <cell r="CF3">
            <v>25</v>
          </cell>
          <cell r="CG3">
            <v>25</v>
          </cell>
          <cell r="CH3">
            <v>27.3286248195604</v>
          </cell>
          <cell r="CI3">
            <v>24.295430487111101</v>
          </cell>
          <cell r="CJ3">
            <v>37</v>
          </cell>
          <cell r="CK3">
            <v>37</v>
          </cell>
          <cell r="CL3">
            <v>7.29691877710456</v>
          </cell>
          <cell r="CM3">
            <v>10.9253626346265</v>
          </cell>
          <cell r="CN3">
            <v>25</v>
          </cell>
          <cell r="CO3">
            <v>25</v>
          </cell>
          <cell r="CP3">
            <v>3.20035368138113</v>
          </cell>
          <cell r="CQ3">
            <v>6.1128816143222098</v>
          </cell>
          <cell r="CR3">
            <v>12</v>
          </cell>
          <cell r="CS3">
            <v>12</v>
          </cell>
          <cell r="CT3">
            <v>63.7467767667451</v>
          </cell>
          <cell r="CU3">
            <v>41.346371072885603</v>
          </cell>
          <cell r="CV3">
            <v>11</v>
          </cell>
          <cell r="CW3">
            <v>11</v>
          </cell>
          <cell r="CZ3">
            <v>47</v>
          </cell>
          <cell r="DB3">
            <v>1.1000000000000001</v>
          </cell>
          <cell r="DC3">
            <v>0.8</v>
          </cell>
          <cell r="DD3">
            <v>1.1000000000000001</v>
          </cell>
          <cell r="DE3">
            <v>33</v>
          </cell>
          <cell r="DF3">
            <v>33</v>
          </cell>
          <cell r="DG3">
            <v>55.802644723038199</v>
          </cell>
          <cell r="DH3">
            <v>57.5918621101074</v>
          </cell>
          <cell r="DI3">
            <v>25</v>
          </cell>
          <cell r="DJ3">
            <v>25</v>
          </cell>
          <cell r="DK3">
            <v>9.5630000000000006</v>
          </cell>
          <cell r="DL3">
            <v>9.7349999999999994</v>
          </cell>
          <cell r="DM3">
            <v>40</v>
          </cell>
          <cell r="DN3">
            <v>40</v>
          </cell>
          <cell r="DO3">
            <v>15</v>
          </cell>
          <cell r="DP3">
            <v>15</v>
          </cell>
          <cell r="DQ3">
            <v>6.4000000000000098E-2</v>
          </cell>
          <cell r="DR3">
            <v>36</v>
          </cell>
          <cell r="DS3">
            <v>36</v>
          </cell>
          <cell r="DT3">
            <v>0.67375513211918003</v>
          </cell>
          <cell r="DU3">
            <v>3.1592249368150901E-2</v>
          </cell>
          <cell r="DV3">
            <v>19</v>
          </cell>
          <cell r="DW3">
            <v>19</v>
          </cell>
          <cell r="DX3">
            <v>36</v>
          </cell>
          <cell r="DY3">
            <v>36</v>
          </cell>
          <cell r="DZ3">
            <v>12.977940192687999</v>
          </cell>
          <cell r="EA3">
            <v>13.885498468491299</v>
          </cell>
          <cell r="EB3">
            <v>8</v>
          </cell>
          <cell r="EC3">
            <v>8</v>
          </cell>
          <cell r="ED3">
            <v>8.12157777699999</v>
          </cell>
          <cell r="EE3">
            <v>7.7749968499200399</v>
          </cell>
          <cell r="EF3">
            <v>25</v>
          </cell>
          <cell r="EG3">
            <v>25</v>
          </cell>
          <cell r="EH3">
            <v>3.1486678804008998</v>
          </cell>
          <cell r="EI3">
            <v>4.9145234806915301</v>
          </cell>
          <cell r="EJ3">
            <v>13</v>
          </cell>
          <cell r="EK3">
            <v>13</v>
          </cell>
          <cell r="EL3">
            <v>70.420172325489204</v>
          </cell>
          <cell r="EM3">
            <v>76.798325766680506</v>
          </cell>
          <cell r="EN3">
            <v>38</v>
          </cell>
          <cell r="EO3">
            <v>38</v>
          </cell>
          <cell r="EP3">
            <v>19.705388239261701</v>
          </cell>
          <cell r="EQ3" t="str">
            <v>Ha (6)</v>
          </cell>
          <cell r="ER3">
            <v>26</v>
          </cell>
          <cell r="ES3">
            <v>26</v>
          </cell>
          <cell r="ET3">
            <v>230.01</v>
          </cell>
          <cell r="EU3">
            <v>-63.979328165374703</v>
          </cell>
          <cell r="EV3">
            <v>1</v>
          </cell>
          <cell r="EW3">
            <v>1</v>
          </cell>
          <cell r="EX3">
            <v>638.54999999999995</v>
          </cell>
          <cell r="EY3">
            <v>12</v>
          </cell>
          <cell r="EZ3">
            <v>12</v>
          </cell>
          <cell r="FA3">
            <v>1</v>
          </cell>
        </row>
        <row r="4">
          <cell r="A4">
            <v>537</v>
          </cell>
          <cell r="B4" t="str">
            <v>DRAGSHOLM SPK</v>
          </cell>
          <cell r="C4">
            <v>201906</v>
          </cell>
          <cell r="D4" t="str">
            <v>3</v>
          </cell>
          <cell r="E4" t="str">
            <v>SHE</v>
          </cell>
          <cell r="F4">
            <v>4.5564015861045597</v>
          </cell>
          <cell r="G4">
            <v>3.1408740654816198</v>
          </cell>
          <cell r="H4">
            <v>23</v>
          </cell>
          <cell r="I4">
            <v>23</v>
          </cell>
          <cell r="J4">
            <v>75.1706767415656</v>
          </cell>
          <cell r="K4">
            <v>80.276899683886199</v>
          </cell>
          <cell r="L4">
            <v>22</v>
          </cell>
          <cell r="M4">
            <v>22</v>
          </cell>
          <cell r="N4">
            <v>1.08268709127722</v>
          </cell>
          <cell r="O4">
            <v>0.94142588907499503</v>
          </cell>
          <cell r="P4">
            <v>25</v>
          </cell>
          <cell r="Q4">
            <v>25</v>
          </cell>
          <cell r="R4">
            <v>1.7247004029333299</v>
          </cell>
          <cell r="S4">
            <v>1.98329331403275</v>
          </cell>
          <cell r="T4">
            <v>11</v>
          </cell>
          <cell r="U4">
            <v>11</v>
          </cell>
          <cell r="V4">
            <v>1.1773334675287599</v>
          </cell>
          <cell r="W4">
            <v>2.2257799812174901</v>
          </cell>
          <cell r="X4">
            <v>18</v>
          </cell>
          <cell r="Y4">
            <v>18</v>
          </cell>
          <cell r="Z4">
            <v>22.284175078185999</v>
          </cell>
          <cell r="AA4">
            <v>20.993812399601701</v>
          </cell>
          <cell r="AB4">
            <v>46</v>
          </cell>
          <cell r="AC4">
            <v>46</v>
          </cell>
          <cell r="AD4">
            <v>22.284175078185999</v>
          </cell>
          <cell r="AE4">
            <v>20.993812399601701</v>
          </cell>
          <cell r="AF4">
            <v>47</v>
          </cell>
          <cell r="AG4">
            <v>47</v>
          </cell>
          <cell r="AH4">
            <v>22.284175078185999</v>
          </cell>
          <cell r="AI4">
            <v>20.993812399601701</v>
          </cell>
          <cell r="AJ4">
            <v>49</v>
          </cell>
          <cell r="AK4">
            <v>49</v>
          </cell>
          <cell r="AL4">
            <v>6.14639520456406</v>
          </cell>
          <cell r="AM4">
            <v>-6.83652367501647</v>
          </cell>
          <cell r="AN4">
            <v>36</v>
          </cell>
          <cell r="AO4">
            <v>36</v>
          </cell>
          <cell r="AP4">
            <v>6.14639520456406</v>
          </cell>
          <cell r="AQ4">
            <v>-6.83652367501647</v>
          </cell>
          <cell r="AR4">
            <v>36</v>
          </cell>
          <cell r="AS4">
            <v>36</v>
          </cell>
          <cell r="AT4">
            <v>532.91970257305604</v>
          </cell>
          <cell r="AU4">
            <v>511.28761336119101</v>
          </cell>
          <cell r="AV4">
            <v>39</v>
          </cell>
          <cell r="AW4">
            <v>39</v>
          </cell>
          <cell r="AX4">
            <v>8.2170071774624809</v>
          </cell>
          <cell r="AY4">
            <v>39.525044910213403</v>
          </cell>
          <cell r="AZ4">
            <v>22</v>
          </cell>
          <cell r="BA4">
            <v>22</v>
          </cell>
          <cell r="BB4">
            <v>113.35</v>
          </cell>
          <cell r="BC4">
            <v>121.87</v>
          </cell>
          <cell r="BD4">
            <v>23</v>
          </cell>
          <cell r="BE4">
            <v>23</v>
          </cell>
          <cell r="BF4">
            <v>-8.5200000000000102</v>
          </cell>
          <cell r="BG4">
            <v>121.87</v>
          </cell>
          <cell r="BH4">
            <v>36</v>
          </cell>
          <cell r="BI4">
            <v>36</v>
          </cell>
          <cell r="BK4">
            <v>0.121275434871988</v>
          </cell>
          <cell r="BL4">
            <v>27</v>
          </cell>
          <cell r="BN4">
            <v>27</v>
          </cell>
          <cell r="BP4">
            <v>70.560747663551396</v>
          </cell>
          <cell r="BQ4">
            <v>27.3311897106109</v>
          </cell>
          <cell r="BR4">
            <v>8</v>
          </cell>
          <cell r="BS4">
            <v>8</v>
          </cell>
          <cell r="BT4">
            <v>4.83563170538085</v>
          </cell>
          <cell r="BU4">
            <v>5.2245439069585302</v>
          </cell>
          <cell r="BV4">
            <v>23</v>
          </cell>
          <cell r="BW4">
            <v>23</v>
          </cell>
          <cell r="BX4">
            <v>32</v>
          </cell>
          <cell r="BY4">
            <v>32</v>
          </cell>
          <cell r="BZ4">
            <v>45.134162355021502</v>
          </cell>
          <cell r="CA4">
            <v>52.625700339381901</v>
          </cell>
          <cell r="CB4">
            <v>19</v>
          </cell>
          <cell r="CC4">
            <v>19</v>
          </cell>
          <cell r="CD4">
            <v>8.5026602284081996</v>
          </cell>
          <cell r="CE4">
            <v>9.4739719336998203</v>
          </cell>
          <cell r="CF4">
            <v>35</v>
          </cell>
          <cell r="CG4">
            <v>35</v>
          </cell>
          <cell r="CH4">
            <v>45.017891801683497</v>
          </cell>
          <cell r="CI4">
            <v>52.453373145262702</v>
          </cell>
          <cell r="CJ4">
            <v>11</v>
          </cell>
          <cell r="CK4">
            <v>11</v>
          </cell>
          <cell r="CL4">
            <v>9.3499405732426606</v>
          </cell>
          <cell r="CM4">
            <v>10.545175077790001</v>
          </cell>
          <cell r="CN4">
            <v>18</v>
          </cell>
          <cell r="CO4">
            <v>18</v>
          </cell>
          <cell r="CP4">
            <v>0</v>
          </cell>
          <cell r="CR4">
            <v>51</v>
          </cell>
          <cell r="CS4">
            <v>51</v>
          </cell>
          <cell r="CT4">
            <v>54.978833623900798</v>
          </cell>
          <cell r="CU4">
            <v>106.511533436828</v>
          </cell>
          <cell r="CV4">
            <v>18</v>
          </cell>
          <cell r="CW4">
            <v>18</v>
          </cell>
          <cell r="CX4">
            <v>0.23278510436576599</v>
          </cell>
          <cell r="CY4">
            <v>0.240034247511236</v>
          </cell>
          <cell r="CZ4">
            <v>41</v>
          </cell>
          <cell r="DA4">
            <v>41</v>
          </cell>
          <cell r="DB4">
            <v>3.81</v>
          </cell>
          <cell r="DC4">
            <v>5.44</v>
          </cell>
          <cell r="DD4">
            <v>3.81</v>
          </cell>
          <cell r="DE4">
            <v>6</v>
          </cell>
          <cell r="DF4">
            <v>6</v>
          </cell>
          <cell r="DG4">
            <v>30.324295930674399</v>
          </cell>
          <cell r="DH4">
            <v>32.772951954659597</v>
          </cell>
          <cell r="DI4">
            <v>53</v>
          </cell>
          <cell r="DJ4">
            <v>53</v>
          </cell>
          <cell r="DK4">
            <v>11.36</v>
          </cell>
          <cell r="DL4">
            <v>12.78</v>
          </cell>
          <cell r="DM4">
            <v>9</v>
          </cell>
          <cell r="DN4">
            <v>9</v>
          </cell>
          <cell r="DO4">
            <v>46</v>
          </cell>
          <cell r="DP4">
            <v>46</v>
          </cell>
          <cell r="DQ4">
            <v>-0.46000000000000102</v>
          </cell>
          <cell r="DR4">
            <v>6</v>
          </cell>
          <cell r="DS4">
            <v>6</v>
          </cell>
          <cell r="DT4">
            <v>-3.8917089678511001</v>
          </cell>
          <cell r="DU4">
            <v>2.0725388601036299</v>
          </cell>
          <cell r="DV4">
            <v>49</v>
          </cell>
          <cell r="DW4">
            <v>49</v>
          </cell>
          <cell r="DX4">
            <v>6</v>
          </cell>
          <cell r="DY4">
            <v>6</v>
          </cell>
          <cell r="DZ4">
            <v>9.4629059006324905</v>
          </cell>
          <cell r="EA4">
            <v>6.4163667340487898</v>
          </cell>
          <cell r="EB4">
            <v>21</v>
          </cell>
          <cell r="EC4">
            <v>21</v>
          </cell>
          <cell r="ED4">
            <v>6.8097400457234896</v>
          </cell>
          <cell r="EE4">
            <v>7.1644178568102497</v>
          </cell>
          <cell r="EF4">
            <v>29</v>
          </cell>
          <cell r="EG4">
            <v>29</v>
          </cell>
          <cell r="EH4">
            <v>6.2515810522892803</v>
          </cell>
          <cell r="EI4">
            <v>5.9054271351350502</v>
          </cell>
          <cell r="EJ4">
            <v>43</v>
          </cell>
          <cell r="EK4">
            <v>43</v>
          </cell>
          <cell r="EL4">
            <v>77.259806708357004</v>
          </cell>
          <cell r="EM4">
            <v>84.427797258527306</v>
          </cell>
          <cell r="EN4">
            <v>24</v>
          </cell>
          <cell r="EO4">
            <v>24</v>
          </cell>
          <cell r="EP4">
            <v>54.455213047562097</v>
          </cell>
          <cell r="EQ4" t="str">
            <v>E (9)</v>
          </cell>
          <cell r="ER4">
            <v>6</v>
          </cell>
          <cell r="ES4">
            <v>6</v>
          </cell>
          <cell r="ET4">
            <v>513.95668000000001</v>
          </cell>
          <cell r="EV4">
            <v>31</v>
          </cell>
          <cell r="EX4">
            <v>639.89760999999999</v>
          </cell>
          <cell r="EY4">
            <v>37</v>
          </cell>
          <cell r="EZ4">
            <v>37</v>
          </cell>
          <cell r="FA4">
            <v>1</v>
          </cell>
        </row>
        <row r="5">
          <cell r="A5">
            <v>755</v>
          </cell>
          <cell r="B5" t="str">
            <v>MIDDELFART SPK</v>
          </cell>
          <cell r="C5">
            <v>201906</v>
          </cell>
          <cell r="D5" t="str">
            <v>3</v>
          </cell>
          <cell r="E5" t="str">
            <v>HTL</v>
          </cell>
          <cell r="F5">
            <v>5.5147801003527501</v>
          </cell>
          <cell r="G5">
            <v>5.1010643439886003</v>
          </cell>
          <cell r="H5">
            <v>34</v>
          </cell>
          <cell r="I5">
            <v>34</v>
          </cell>
          <cell r="J5">
            <v>75.299308241189607</v>
          </cell>
          <cell r="K5">
            <v>77.136019970902296</v>
          </cell>
          <cell r="L5">
            <v>21</v>
          </cell>
          <cell r="M5">
            <v>21</v>
          </cell>
          <cell r="N5">
            <v>1.07129579486357</v>
          </cell>
          <cell r="O5">
            <v>1.17303844053974</v>
          </cell>
          <cell r="P5">
            <v>24</v>
          </cell>
          <cell r="Q5">
            <v>24</v>
          </cell>
          <cell r="R5">
            <v>1.8691082490870301</v>
          </cell>
          <cell r="S5">
            <v>2.2584055870375699</v>
          </cell>
          <cell r="T5">
            <v>14</v>
          </cell>
          <cell r="U5">
            <v>14</v>
          </cell>
          <cell r="V5">
            <v>1.8339301663041001</v>
          </cell>
          <cell r="W5">
            <v>3.5943598590544998</v>
          </cell>
          <cell r="X5">
            <v>49</v>
          </cell>
          <cell r="Y5">
            <v>49</v>
          </cell>
          <cell r="Z5">
            <v>15.800139871622701</v>
          </cell>
          <cell r="AA5">
            <v>15.139621007893799</v>
          </cell>
          <cell r="AB5">
            <v>3</v>
          </cell>
          <cell r="AC5">
            <v>3</v>
          </cell>
          <cell r="AD5">
            <v>13.850322110770399</v>
          </cell>
          <cell r="AE5">
            <v>14.4275941138792</v>
          </cell>
          <cell r="AF5">
            <v>4</v>
          </cell>
          <cell r="AG5">
            <v>4</v>
          </cell>
          <cell r="AH5">
            <v>13.850322110770399</v>
          </cell>
          <cell r="AI5">
            <v>14.4275941138792</v>
          </cell>
          <cell r="AJ5">
            <v>9</v>
          </cell>
          <cell r="AK5">
            <v>9</v>
          </cell>
          <cell r="AL5">
            <v>-4.0011660887620399</v>
          </cell>
          <cell r="AM5">
            <v>2.5446069489956802</v>
          </cell>
          <cell r="AN5">
            <v>14</v>
          </cell>
          <cell r="AO5">
            <v>14</v>
          </cell>
          <cell r="AP5">
            <v>-4.0011660887620399</v>
          </cell>
          <cell r="AQ5">
            <v>2.5446069489956802</v>
          </cell>
          <cell r="AR5">
            <v>13</v>
          </cell>
          <cell r="AS5">
            <v>13</v>
          </cell>
          <cell r="AT5">
            <v>836.35307068417501</v>
          </cell>
          <cell r="AU5">
            <v>811.44764944349197</v>
          </cell>
          <cell r="AV5">
            <v>8</v>
          </cell>
          <cell r="AW5">
            <v>8</v>
          </cell>
          <cell r="AX5">
            <v>8.2757480846107292</v>
          </cell>
          <cell r="AY5">
            <v>28.2182499526638</v>
          </cell>
          <cell r="AZ5">
            <v>21</v>
          </cell>
          <cell r="BA5">
            <v>21</v>
          </cell>
          <cell r="BB5">
            <v>101.22</v>
          </cell>
          <cell r="BC5">
            <v>73.19</v>
          </cell>
          <cell r="BD5">
            <v>30</v>
          </cell>
          <cell r="BE5">
            <v>30</v>
          </cell>
          <cell r="BF5">
            <v>28.03</v>
          </cell>
          <cell r="BG5">
            <v>73.19</v>
          </cell>
          <cell r="BH5">
            <v>1</v>
          </cell>
          <cell r="BI5">
            <v>1</v>
          </cell>
          <cell r="BJ5">
            <v>-2.21518987341772</v>
          </cell>
          <cell r="BK5">
            <v>4.0509533014012999E-2</v>
          </cell>
          <cell r="BL5">
            <v>14</v>
          </cell>
          <cell r="BM5">
            <v>14</v>
          </cell>
          <cell r="BN5">
            <v>13</v>
          </cell>
          <cell r="BO5">
            <v>13</v>
          </cell>
          <cell r="BP5">
            <v>6.2816947488958004</v>
          </cell>
          <cell r="BQ5">
            <v>2.3866685496398801</v>
          </cell>
          <cell r="BR5">
            <v>32</v>
          </cell>
          <cell r="BS5">
            <v>32</v>
          </cell>
          <cell r="BT5">
            <v>2.6436512505024101</v>
          </cell>
          <cell r="BU5">
            <v>3.0577203588994299</v>
          </cell>
          <cell r="BV5">
            <v>44</v>
          </cell>
          <cell r="BW5">
            <v>44</v>
          </cell>
          <cell r="BX5">
            <v>11</v>
          </cell>
          <cell r="BY5">
            <v>11</v>
          </cell>
          <cell r="BZ5">
            <v>32.903101216959698</v>
          </cell>
          <cell r="CA5">
            <v>33.012273972393402</v>
          </cell>
          <cell r="CB5">
            <v>38</v>
          </cell>
          <cell r="CC5">
            <v>38</v>
          </cell>
          <cell r="CD5">
            <v>9.5357390589902096</v>
          </cell>
          <cell r="CE5">
            <v>9.3676253564870695</v>
          </cell>
          <cell r="CF5">
            <v>34</v>
          </cell>
          <cell r="CG5">
            <v>34</v>
          </cell>
          <cell r="CH5">
            <v>28.338097391114101</v>
          </cell>
          <cell r="CI5">
            <v>28.504572523482199</v>
          </cell>
          <cell r="CJ5">
            <v>35</v>
          </cell>
          <cell r="CK5">
            <v>35</v>
          </cell>
          <cell r="CL5">
            <v>6.3440345491210497</v>
          </cell>
          <cell r="CM5">
            <v>6.3133644604018402</v>
          </cell>
          <cell r="CN5">
            <v>32</v>
          </cell>
          <cell r="CO5">
            <v>32</v>
          </cell>
          <cell r="CP5">
            <v>0.23022862191250701</v>
          </cell>
          <cell r="CQ5">
            <v>0.32136021424647798</v>
          </cell>
          <cell r="CR5">
            <v>43</v>
          </cell>
          <cell r="CS5">
            <v>43</v>
          </cell>
          <cell r="CT5">
            <v>42.610941506207297</v>
          </cell>
          <cell r="CU5">
            <v>45.402264259258402</v>
          </cell>
          <cell r="CV5">
            <v>27</v>
          </cell>
          <cell r="CW5">
            <v>27</v>
          </cell>
          <cell r="CX5">
            <v>3.6615805878562302</v>
          </cell>
          <cell r="CY5">
            <v>3.1749574085908998</v>
          </cell>
          <cell r="CZ5">
            <v>14</v>
          </cell>
          <cell r="DA5">
            <v>14</v>
          </cell>
          <cell r="DB5">
            <v>0.9</v>
          </cell>
          <cell r="DC5">
            <v>1.4</v>
          </cell>
          <cell r="DD5">
            <v>0.9</v>
          </cell>
          <cell r="DE5">
            <v>38</v>
          </cell>
          <cell r="DF5">
            <v>38</v>
          </cell>
          <cell r="DG5">
            <v>48.6579033816733</v>
          </cell>
          <cell r="DH5">
            <v>53.493178256485798</v>
          </cell>
          <cell r="DI5">
            <v>35</v>
          </cell>
          <cell r="DJ5">
            <v>35</v>
          </cell>
          <cell r="DK5">
            <v>9.1159999999999997</v>
          </cell>
          <cell r="DL5">
            <v>8.49</v>
          </cell>
          <cell r="DM5">
            <v>51</v>
          </cell>
          <cell r="DN5">
            <v>51</v>
          </cell>
          <cell r="DO5">
            <v>4</v>
          </cell>
          <cell r="DP5">
            <v>4</v>
          </cell>
          <cell r="DQ5">
            <v>-6.0000000000000497E-2</v>
          </cell>
          <cell r="DR5">
            <v>22</v>
          </cell>
          <cell r="DS5">
            <v>22</v>
          </cell>
          <cell r="DT5">
            <v>-0.65387968613775904</v>
          </cell>
          <cell r="DU5">
            <v>1.8650088809946801</v>
          </cell>
          <cell r="DV5">
            <v>33</v>
          </cell>
          <cell r="DW5">
            <v>33</v>
          </cell>
          <cell r="DX5">
            <v>22</v>
          </cell>
          <cell r="DY5">
            <v>22</v>
          </cell>
          <cell r="DZ5">
            <v>12.913019480577001</v>
          </cell>
          <cell r="EA5">
            <v>11.4794825564269</v>
          </cell>
          <cell r="EB5">
            <v>9</v>
          </cell>
          <cell r="EC5">
            <v>9</v>
          </cell>
          <cell r="ED5">
            <v>1.9341373077038799</v>
          </cell>
          <cell r="EE5">
            <v>1.92342678328869</v>
          </cell>
          <cell r="EF5">
            <v>43</v>
          </cell>
          <cell r="EG5">
            <v>43</v>
          </cell>
          <cell r="EH5">
            <v>2.7487966161627999</v>
          </cell>
          <cell r="EI5">
            <v>4.0783498898749402</v>
          </cell>
          <cell r="EJ5">
            <v>8</v>
          </cell>
          <cell r="EK5">
            <v>8</v>
          </cell>
          <cell r="EL5">
            <v>78.738285237078998</v>
          </cell>
          <cell r="EM5">
            <v>78.189110994213607</v>
          </cell>
          <cell r="EN5">
            <v>20</v>
          </cell>
          <cell r="EO5">
            <v>20</v>
          </cell>
          <cell r="EP5">
            <v>19.311555418759301</v>
          </cell>
          <cell r="EQ5" t="str">
            <v>E (13)</v>
          </cell>
          <cell r="ER5">
            <v>27</v>
          </cell>
          <cell r="ES5">
            <v>27</v>
          </cell>
          <cell r="ET5">
            <v>462.9</v>
          </cell>
          <cell r="EV5">
            <v>32</v>
          </cell>
          <cell r="EX5">
            <v>428.27</v>
          </cell>
          <cell r="EY5">
            <v>34</v>
          </cell>
          <cell r="EZ5">
            <v>34</v>
          </cell>
          <cell r="FA5">
            <v>1</v>
          </cell>
        </row>
        <row r="6">
          <cell r="A6">
            <v>844</v>
          </cell>
          <cell r="B6" t="str">
            <v>FYNSKE BANK</v>
          </cell>
          <cell r="C6">
            <v>201906</v>
          </cell>
          <cell r="D6" t="str">
            <v>3</v>
          </cell>
          <cell r="E6" t="str">
            <v>SIWE</v>
          </cell>
          <cell r="F6">
            <v>4.5475269258936803</v>
          </cell>
          <cell r="G6">
            <v>6.6414525919606202</v>
          </cell>
          <cell r="H6">
            <v>22</v>
          </cell>
          <cell r="I6">
            <v>22</v>
          </cell>
          <cell r="J6">
            <v>67.710101072059004</v>
          </cell>
          <cell r="K6">
            <v>60.836964109476902</v>
          </cell>
          <cell r="L6">
            <v>32</v>
          </cell>
          <cell r="M6">
            <v>32</v>
          </cell>
          <cell r="N6">
            <v>0.94806616727395499</v>
          </cell>
          <cell r="O6">
            <v>0.92928692549654801</v>
          </cell>
          <cell r="P6">
            <v>20</v>
          </cell>
          <cell r="Q6">
            <v>20</v>
          </cell>
          <cell r="R6">
            <v>1.72046202568458</v>
          </cell>
          <cell r="S6">
            <v>1.87368988449791</v>
          </cell>
          <cell r="T6">
            <v>10</v>
          </cell>
          <cell r="U6">
            <v>10</v>
          </cell>
          <cell r="V6">
            <v>1.5227432724880501</v>
          </cell>
          <cell r="W6">
            <v>2.8948747682314102</v>
          </cell>
          <cell r="X6">
            <v>32</v>
          </cell>
          <cell r="Y6">
            <v>32</v>
          </cell>
          <cell r="Z6">
            <v>20.910069406309798</v>
          </cell>
          <cell r="AA6">
            <v>19.578361127130201</v>
          </cell>
          <cell r="AB6">
            <v>42</v>
          </cell>
          <cell r="AC6">
            <v>42</v>
          </cell>
          <cell r="AD6">
            <v>20.910069406309798</v>
          </cell>
          <cell r="AE6">
            <v>19.578361127130201</v>
          </cell>
          <cell r="AF6">
            <v>43</v>
          </cell>
          <cell r="AG6">
            <v>43</v>
          </cell>
          <cell r="AH6">
            <v>20.910069406309798</v>
          </cell>
          <cell r="AI6">
            <v>19.578361127130201</v>
          </cell>
          <cell r="AJ6">
            <v>44</v>
          </cell>
          <cell r="AK6">
            <v>44</v>
          </cell>
          <cell r="AL6">
            <v>6.8019395011276202</v>
          </cell>
          <cell r="AM6">
            <v>-5.0386148488440803</v>
          </cell>
          <cell r="AN6">
            <v>38</v>
          </cell>
          <cell r="AO6">
            <v>38</v>
          </cell>
          <cell r="AP6">
            <v>6.8019395011276202</v>
          </cell>
          <cell r="AQ6">
            <v>-5.0386148488440803</v>
          </cell>
          <cell r="AR6">
            <v>39</v>
          </cell>
          <cell r="AS6">
            <v>39</v>
          </cell>
          <cell r="AT6">
            <v>510.10244437012102</v>
          </cell>
          <cell r="AU6">
            <v>548.28963390247895</v>
          </cell>
          <cell r="AV6">
            <v>45</v>
          </cell>
          <cell r="AW6">
            <v>45</v>
          </cell>
          <cell r="AX6">
            <v>0.59643116657643902</v>
          </cell>
          <cell r="AY6">
            <v>13.6972868581333</v>
          </cell>
          <cell r="AZ6">
            <v>43</v>
          </cell>
          <cell r="BA6">
            <v>43</v>
          </cell>
          <cell r="BB6">
            <v>130.15</v>
          </cell>
          <cell r="BC6">
            <v>124.79</v>
          </cell>
          <cell r="BD6">
            <v>11</v>
          </cell>
          <cell r="BE6">
            <v>11</v>
          </cell>
          <cell r="BF6">
            <v>5.36</v>
          </cell>
          <cell r="BG6">
            <v>124.79</v>
          </cell>
          <cell r="BH6">
            <v>12</v>
          </cell>
          <cell r="BI6">
            <v>12</v>
          </cell>
          <cell r="BK6">
            <v>-0.111066871486905</v>
          </cell>
          <cell r="BL6">
            <v>28</v>
          </cell>
          <cell r="BN6">
            <v>28</v>
          </cell>
          <cell r="BP6">
            <v>2.5838621940163198</v>
          </cell>
          <cell r="BQ6">
            <v>45.556876734046803</v>
          </cell>
          <cell r="BR6">
            <v>42</v>
          </cell>
          <cell r="BS6">
            <v>42</v>
          </cell>
          <cell r="BT6">
            <v>5.2744315236403203</v>
          </cell>
          <cell r="BU6">
            <v>5.6707478011582904</v>
          </cell>
          <cell r="BV6">
            <v>18</v>
          </cell>
          <cell r="BW6">
            <v>18</v>
          </cell>
          <cell r="BX6">
            <v>37</v>
          </cell>
          <cell r="BY6">
            <v>37</v>
          </cell>
          <cell r="BZ6">
            <v>40.312929784924798</v>
          </cell>
          <cell r="CA6">
            <v>40.6494208197037</v>
          </cell>
          <cell r="CB6">
            <v>27</v>
          </cell>
          <cell r="CC6">
            <v>27</v>
          </cell>
          <cell r="CD6">
            <v>10.5791830744518</v>
          </cell>
          <cell r="CE6">
            <v>10.3605772561093</v>
          </cell>
          <cell r="CF6">
            <v>33</v>
          </cell>
          <cell r="CG6">
            <v>33</v>
          </cell>
          <cell r="CH6">
            <v>35.183027143096801</v>
          </cell>
          <cell r="CI6">
            <v>36.744475659034102</v>
          </cell>
          <cell r="CJ6">
            <v>24</v>
          </cell>
          <cell r="CK6">
            <v>24</v>
          </cell>
          <cell r="CL6">
            <v>7.1379340428361502</v>
          </cell>
          <cell r="CM6">
            <v>7.2357171353458103</v>
          </cell>
          <cell r="CN6">
            <v>27</v>
          </cell>
          <cell r="CO6">
            <v>27</v>
          </cell>
          <cell r="CP6">
            <v>1.5108697566346101</v>
          </cell>
          <cell r="CQ6">
            <v>1.47625233998588</v>
          </cell>
          <cell r="CR6">
            <v>27</v>
          </cell>
          <cell r="CS6">
            <v>27</v>
          </cell>
          <cell r="CT6">
            <v>60.931396416198297</v>
          </cell>
          <cell r="CU6">
            <v>54.660360585821401</v>
          </cell>
          <cell r="CV6">
            <v>16</v>
          </cell>
          <cell r="CW6">
            <v>16</v>
          </cell>
          <cell r="CX6">
            <v>4.0465836393975101</v>
          </cell>
          <cell r="CY6">
            <v>0.32696578843587998</v>
          </cell>
          <cell r="CZ6">
            <v>11</v>
          </cell>
          <cell r="DA6">
            <v>11</v>
          </cell>
          <cell r="DB6">
            <v>2</v>
          </cell>
          <cell r="DC6">
            <v>1.8</v>
          </cell>
          <cell r="DD6">
            <v>2</v>
          </cell>
          <cell r="DE6">
            <v>21</v>
          </cell>
          <cell r="DF6">
            <v>21</v>
          </cell>
          <cell r="DG6">
            <v>46.334116772005601</v>
          </cell>
          <cell r="DH6">
            <v>51.965454387666099</v>
          </cell>
          <cell r="DI6">
            <v>41</v>
          </cell>
          <cell r="DJ6">
            <v>41</v>
          </cell>
          <cell r="DK6">
            <v>10.71</v>
          </cell>
          <cell r="DL6">
            <v>9.69</v>
          </cell>
          <cell r="DM6">
            <v>16</v>
          </cell>
          <cell r="DN6">
            <v>16</v>
          </cell>
          <cell r="DO6">
            <v>38</v>
          </cell>
          <cell r="DP6">
            <v>38</v>
          </cell>
          <cell r="DQ6">
            <v>0.220000000000001</v>
          </cell>
          <cell r="DR6">
            <v>43</v>
          </cell>
          <cell r="DS6">
            <v>43</v>
          </cell>
          <cell r="DT6">
            <v>2.0972354623450999</v>
          </cell>
          <cell r="DU6">
            <v>1.6472868217054299</v>
          </cell>
          <cell r="DV6">
            <v>12</v>
          </cell>
          <cell r="DW6">
            <v>12</v>
          </cell>
          <cell r="DX6">
            <v>43</v>
          </cell>
          <cell r="DY6">
            <v>43</v>
          </cell>
          <cell r="DZ6">
            <v>9.8850730132602092</v>
          </cell>
          <cell r="EA6">
            <v>12.275851962651201</v>
          </cell>
          <cell r="EB6">
            <v>20</v>
          </cell>
          <cell r="EC6">
            <v>20</v>
          </cell>
          <cell r="ED6">
            <v>8.3495082350812204</v>
          </cell>
          <cell r="EE6">
            <v>8.3334325328004706</v>
          </cell>
          <cell r="EF6">
            <v>24</v>
          </cell>
          <cell r="EG6">
            <v>24</v>
          </cell>
          <cell r="EH6">
            <v>6.2815442371453596</v>
          </cell>
          <cell r="EI6">
            <v>7.46497478215288</v>
          </cell>
          <cell r="EJ6">
            <v>44</v>
          </cell>
          <cell r="EK6">
            <v>44</v>
          </cell>
          <cell r="EL6">
            <v>79.6541401370675</v>
          </cell>
          <cell r="EM6">
            <v>84.519273077465897</v>
          </cell>
          <cell r="EN6">
            <v>17</v>
          </cell>
          <cell r="EO6">
            <v>17</v>
          </cell>
          <cell r="EP6">
            <v>21.425307490194601</v>
          </cell>
          <cell r="EQ6" t="str">
            <v>THR (6)</v>
          </cell>
          <cell r="ER6">
            <v>25</v>
          </cell>
          <cell r="ES6">
            <v>25</v>
          </cell>
          <cell r="ET6">
            <v>223.95162187528601</v>
          </cell>
          <cell r="EU6">
            <v>-9.5056033959964097</v>
          </cell>
          <cell r="EV6">
            <v>7</v>
          </cell>
          <cell r="EW6">
            <v>7</v>
          </cell>
          <cell r="EX6">
            <v>247.47567836192201</v>
          </cell>
          <cell r="EY6">
            <v>10</v>
          </cell>
          <cell r="EZ6">
            <v>10</v>
          </cell>
          <cell r="FA6">
            <v>1</v>
          </cell>
        </row>
        <row r="7">
          <cell r="A7">
            <v>847</v>
          </cell>
          <cell r="B7" t="str">
            <v>RISE FLEMLØSE SPK</v>
          </cell>
          <cell r="C7">
            <v>201906</v>
          </cell>
          <cell r="D7" t="str">
            <v>3</v>
          </cell>
          <cell r="E7" t="str">
            <v>CES</v>
          </cell>
          <cell r="F7">
            <v>7.2182756300007496</v>
          </cell>
          <cell r="G7">
            <v>4.1616222760290604</v>
          </cell>
          <cell r="H7">
            <v>41</v>
          </cell>
          <cell r="I7">
            <v>41</v>
          </cell>
          <cell r="J7">
            <v>66.873691795628503</v>
          </cell>
          <cell r="K7">
            <v>80.532061552218806</v>
          </cell>
          <cell r="L7">
            <v>33</v>
          </cell>
          <cell r="M7">
            <v>33</v>
          </cell>
          <cell r="N7">
            <v>1.2806675730858901</v>
          </cell>
          <cell r="O7">
            <v>2.4192642584715802</v>
          </cell>
          <cell r="P7">
            <v>32</v>
          </cell>
          <cell r="Q7">
            <v>32</v>
          </cell>
          <cell r="R7">
            <v>2.2194471869597598</v>
          </cell>
          <cell r="S7">
            <v>3.07838158951219</v>
          </cell>
          <cell r="T7">
            <v>27</v>
          </cell>
          <cell r="U7">
            <v>27</v>
          </cell>
          <cell r="V7">
            <v>1.5062457805372</v>
          </cell>
          <cell r="W7">
            <v>2.9832264963841899</v>
          </cell>
          <cell r="X7">
            <v>31</v>
          </cell>
          <cell r="Y7">
            <v>31</v>
          </cell>
          <cell r="Z7">
            <v>19.903492753342999</v>
          </cell>
          <cell r="AA7">
            <v>19.5445804433778</v>
          </cell>
          <cell r="AB7">
            <v>35</v>
          </cell>
          <cell r="AC7">
            <v>35</v>
          </cell>
          <cell r="AD7">
            <v>18.241385014471199</v>
          </cell>
          <cell r="AE7">
            <v>17.819593088192399</v>
          </cell>
          <cell r="AF7">
            <v>32</v>
          </cell>
          <cell r="AG7">
            <v>32</v>
          </cell>
          <cell r="AH7">
            <v>18.241385014471199</v>
          </cell>
          <cell r="AI7">
            <v>17.819593088192399</v>
          </cell>
          <cell r="AJ7">
            <v>35</v>
          </cell>
          <cell r="AK7">
            <v>35</v>
          </cell>
          <cell r="AL7">
            <v>2.36701210959929</v>
          </cell>
          <cell r="AM7">
            <v>8.4905117718130807</v>
          </cell>
          <cell r="AN7">
            <v>26</v>
          </cell>
          <cell r="AO7">
            <v>26</v>
          </cell>
          <cell r="AP7">
            <v>2.36701210959929</v>
          </cell>
          <cell r="AQ7">
            <v>8.4905117718130807</v>
          </cell>
          <cell r="AR7">
            <v>26</v>
          </cell>
          <cell r="AS7">
            <v>26</v>
          </cell>
          <cell r="AT7">
            <v>554.20523903608705</v>
          </cell>
          <cell r="AU7">
            <v>562.26772432590701</v>
          </cell>
          <cell r="AV7">
            <v>35</v>
          </cell>
          <cell r="AW7">
            <v>35</v>
          </cell>
          <cell r="AX7">
            <v>4.9042336849246997</v>
          </cell>
          <cell r="AY7">
            <v>41.153368083897597</v>
          </cell>
          <cell r="AZ7">
            <v>31</v>
          </cell>
          <cell r="BA7">
            <v>31</v>
          </cell>
          <cell r="BB7">
            <v>79.849999999999994</v>
          </cell>
          <cell r="BC7">
            <v>87.42</v>
          </cell>
          <cell r="BD7">
            <v>38</v>
          </cell>
          <cell r="BE7">
            <v>38</v>
          </cell>
          <cell r="BF7">
            <v>-7.5700000000000101</v>
          </cell>
          <cell r="BG7">
            <v>87.42</v>
          </cell>
          <cell r="BH7">
            <v>34</v>
          </cell>
          <cell r="BI7">
            <v>34</v>
          </cell>
          <cell r="BJ7">
            <v>-161.77351707609299</v>
          </cell>
          <cell r="BK7">
            <v>-0.16057014080646401</v>
          </cell>
          <cell r="BL7">
            <v>25</v>
          </cell>
          <cell r="BM7">
            <v>25</v>
          </cell>
          <cell r="BN7">
            <v>2</v>
          </cell>
          <cell r="BO7">
            <v>2</v>
          </cell>
          <cell r="BP7">
            <v>13.462347496844799</v>
          </cell>
          <cell r="BQ7">
            <v>8.9143865842895007</v>
          </cell>
          <cell r="BR7">
            <v>20</v>
          </cell>
          <cell r="BS7">
            <v>20</v>
          </cell>
          <cell r="BT7">
            <v>5.2726499679949903</v>
          </cell>
          <cell r="BU7">
            <v>5.4501000294635196</v>
          </cell>
          <cell r="BV7">
            <v>19</v>
          </cell>
          <cell r="BW7">
            <v>19</v>
          </cell>
          <cell r="BX7">
            <v>36</v>
          </cell>
          <cell r="BY7">
            <v>36</v>
          </cell>
          <cell r="BZ7">
            <v>46.032429644120697</v>
          </cell>
          <cell r="CA7">
            <v>47.6775337565537</v>
          </cell>
          <cell r="CB7">
            <v>16</v>
          </cell>
          <cell r="CC7">
            <v>16</v>
          </cell>
          <cell r="CD7">
            <v>10.778695903956899</v>
          </cell>
          <cell r="CE7">
            <v>12.412202255298601</v>
          </cell>
          <cell r="CF7">
            <v>31</v>
          </cell>
          <cell r="CG7">
            <v>31</v>
          </cell>
          <cell r="CH7">
            <v>42.373266955730401</v>
          </cell>
          <cell r="CI7">
            <v>43.404262396593801</v>
          </cell>
          <cell r="CJ7">
            <v>14</v>
          </cell>
          <cell r="CK7">
            <v>14</v>
          </cell>
          <cell r="CL7">
            <v>8.4926212116913007</v>
          </cell>
          <cell r="CM7">
            <v>9.6365703273622394</v>
          </cell>
          <cell r="CN7">
            <v>21</v>
          </cell>
          <cell r="CO7">
            <v>21</v>
          </cell>
          <cell r="CP7">
            <v>2.5716204329856001</v>
          </cell>
          <cell r="CQ7">
            <v>3.1977257390440599</v>
          </cell>
          <cell r="CR7">
            <v>17</v>
          </cell>
          <cell r="CS7">
            <v>17</v>
          </cell>
          <cell r="CT7">
            <v>101.40461884165001</v>
          </cell>
          <cell r="CU7">
            <v>97.077606857300594</v>
          </cell>
          <cell r="CV7">
            <v>6</v>
          </cell>
          <cell r="CW7">
            <v>6</v>
          </cell>
          <cell r="CX7">
            <v>5.5532310388385104</v>
          </cell>
          <cell r="CY7">
            <v>4.2543625857661302</v>
          </cell>
          <cell r="CZ7">
            <v>4</v>
          </cell>
          <cell r="DA7">
            <v>4</v>
          </cell>
          <cell r="DB7">
            <v>5.1100000000000003</v>
          </cell>
          <cell r="DC7">
            <v>5.04</v>
          </cell>
          <cell r="DD7">
            <v>5.1100000000000003</v>
          </cell>
          <cell r="DE7">
            <v>2</v>
          </cell>
          <cell r="DF7">
            <v>2</v>
          </cell>
          <cell r="DG7">
            <v>33.600420185042999</v>
          </cell>
          <cell r="DH7">
            <v>37.022345015476802</v>
          </cell>
          <cell r="DI7">
            <v>51</v>
          </cell>
          <cell r="DJ7">
            <v>51</v>
          </cell>
          <cell r="DK7">
            <v>10.26</v>
          </cell>
          <cell r="DL7">
            <v>9.7799999999999994</v>
          </cell>
          <cell r="DM7">
            <v>28</v>
          </cell>
          <cell r="DN7">
            <v>28</v>
          </cell>
          <cell r="DO7">
            <v>27</v>
          </cell>
          <cell r="DP7">
            <v>27</v>
          </cell>
          <cell r="DQ7">
            <v>-9.9999999999999603E-2</v>
          </cell>
          <cell r="DR7">
            <v>16</v>
          </cell>
          <cell r="DS7">
            <v>16</v>
          </cell>
          <cell r="DT7">
            <v>-0.96525096525096299</v>
          </cell>
          <cell r="DU7">
            <v>0</v>
          </cell>
          <cell r="DV7">
            <v>36</v>
          </cell>
          <cell r="DW7">
            <v>36</v>
          </cell>
          <cell r="DX7">
            <v>19</v>
          </cell>
          <cell r="DY7">
            <v>19</v>
          </cell>
          <cell r="DZ7">
            <v>2.52961309758521</v>
          </cell>
          <cell r="EA7">
            <v>1.8347145375611</v>
          </cell>
          <cell r="EB7">
            <v>46</v>
          </cell>
          <cell r="EC7">
            <v>46</v>
          </cell>
          <cell r="ED7">
            <v>6.0710398889607404</v>
          </cell>
          <cell r="EE7">
            <v>6.2892406062648201</v>
          </cell>
          <cell r="EF7">
            <v>30</v>
          </cell>
          <cell r="EG7">
            <v>30</v>
          </cell>
          <cell r="EH7">
            <v>6.0769674959957696</v>
          </cell>
          <cell r="EI7">
            <v>7.8743183968518098</v>
          </cell>
          <cell r="EJ7">
            <v>42</v>
          </cell>
          <cell r="EK7">
            <v>42</v>
          </cell>
          <cell r="EL7">
            <v>76.730359346371003</v>
          </cell>
          <cell r="EM7">
            <v>76.120143500496098</v>
          </cell>
          <cell r="EN7">
            <v>27</v>
          </cell>
          <cell r="EO7">
            <v>27</v>
          </cell>
          <cell r="EQ7" t="str">
            <v>-</v>
          </cell>
          <cell r="ER7">
            <v>44</v>
          </cell>
          <cell r="ET7">
            <v>1637.19912</v>
          </cell>
          <cell r="EV7">
            <v>33</v>
          </cell>
          <cell r="EX7">
            <v>1808.58023</v>
          </cell>
          <cell r="EY7">
            <v>51</v>
          </cell>
          <cell r="EZ7">
            <v>51</v>
          </cell>
          <cell r="FA7">
            <v>1</v>
          </cell>
        </row>
        <row r="8">
          <cell r="A8">
            <v>1149</v>
          </cell>
          <cell r="B8" t="str">
            <v>SAXO BNK</v>
          </cell>
          <cell r="C8">
            <v>201906</v>
          </cell>
          <cell r="D8" t="str">
            <v>2</v>
          </cell>
          <cell r="E8" t="str">
            <v>KSS</v>
          </cell>
          <cell r="F8">
            <v>-3.2211868167332298</v>
          </cell>
          <cell r="G8">
            <v>4.0253523658601296</v>
          </cell>
          <cell r="H8">
            <v>1</v>
          </cell>
          <cell r="I8">
            <v>1</v>
          </cell>
          <cell r="J8">
            <v>122.409738483724</v>
          </cell>
          <cell r="K8">
            <v>82.925034910417395</v>
          </cell>
          <cell r="L8">
            <v>1</v>
          </cell>
          <cell r="M8">
            <v>1</v>
          </cell>
          <cell r="N8">
            <v>-2.6904166837828001</v>
          </cell>
          <cell r="O8">
            <v>-205.996272999599</v>
          </cell>
          <cell r="P8">
            <v>1</v>
          </cell>
          <cell r="Q8">
            <v>1</v>
          </cell>
          <cell r="R8">
            <v>3.2346994424875799</v>
          </cell>
          <cell r="S8">
            <v>4.4314009802037999</v>
          </cell>
          <cell r="T8">
            <v>48</v>
          </cell>
          <cell r="U8">
            <v>48</v>
          </cell>
          <cell r="V8">
            <v>-0.74790671016315902</v>
          </cell>
          <cell r="W8">
            <v>-1.7931043232753501E-2</v>
          </cell>
          <cell r="X8">
            <v>1</v>
          </cell>
          <cell r="Y8">
            <v>1</v>
          </cell>
          <cell r="Z8">
            <v>32.180700053733297</v>
          </cell>
          <cell r="AA8">
            <v>29.633737003688999</v>
          </cell>
          <cell r="AB8">
            <v>54</v>
          </cell>
          <cell r="AC8">
            <v>54</v>
          </cell>
          <cell r="AD8">
            <v>29.092764254438499</v>
          </cell>
          <cell r="AE8">
            <v>26.554369702800301</v>
          </cell>
          <cell r="AF8">
            <v>54</v>
          </cell>
          <cell r="AG8">
            <v>54</v>
          </cell>
          <cell r="AH8">
            <v>26.263135726702401</v>
          </cell>
          <cell r="AI8">
            <v>23.653947157364801</v>
          </cell>
          <cell r="AJ8">
            <v>53</v>
          </cell>
          <cell r="AK8">
            <v>53</v>
          </cell>
          <cell r="AL8">
            <v>9.5592348078607792</v>
          </cell>
          <cell r="AM8">
            <v>19.3647232399552</v>
          </cell>
          <cell r="AN8">
            <v>44</v>
          </cell>
          <cell r="AO8">
            <v>44</v>
          </cell>
          <cell r="AP8">
            <v>11.030668801191</v>
          </cell>
          <cell r="AQ8">
            <v>20.3354544951397</v>
          </cell>
          <cell r="AR8">
            <v>46</v>
          </cell>
          <cell r="AS8">
            <v>46</v>
          </cell>
          <cell r="AT8">
            <v>133.02732090919801</v>
          </cell>
          <cell r="AU8">
            <v>9.7884329164877997</v>
          </cell>
          <cell r="AV8">
            <v>54</v>
          </cell>
          <cell r="AW8">
            <v>54</v>
          </cell>
          <cell r="AX8">
            <v>1426.1896826402001</v>
          </cell>
          <cell r="AY8">
            <v>-2.7971438938420001</v>
          </cell>
          <cell r="AZ8">
            <v>1</v>
          </cell>
          <cell r="BA8">
            <v>1</v>
          </cell>
          <cell r="BB8">
            <v>6.53</v>
          </cell>
          <cell r="BC8">
            <v>8.15</v>
          </cell>
          <cell r="BD8">
            <v>49</v>
          </cell>
          <cell r="BE8">
            <v>49</v>
          </cell>
          <cell r="BF8">
            <v>-1.62</v>
          </cell>
          <cell r="BG8">
            <v>8.15</v>
          </cell>
          <cell r="BH8">
            <v>27</v>
          </cell>
          <cell r="BI8">
            <v>27</v>
          </cell>
          <cell r="BK8">
            <v>-4.6295058621933002E-3</v>
          </cell>
          <cell r="BL8">
            <v>29</v>
          </cell>
          <cell r="BN8">
            <v>29</v>
          </cell>
          <cell r="BP8">
            <v>100</v>
          </cell>
          <cell r="BQ8">
            <v>39.426523297491002</v>
          </cell>
          <cell r="BR8">
            <v>1</v>
          </cell>
          <cell r="BS8">
            <v>1</v>
          </cell>
          <cell r="BT8">
            <v>0.47325286687040802</v>
          </cell>
          <cell r="BU8">
            <v>4.5868817217978597</v>
          </cell>
          <cell r="BV8">
            <v>54</v>
          </cell>
          <cell r="BW8">
            <v>54</v>
          </cell>
          <cell r="BX8">
            <v>1</v>
          </cell>
          <cell r="BY8">
            <v>1</v>
          </cell>
          <cell r="BZ8">
            <v>0</v>
          </cell>
          <cell r="CB8">
            <v>53</v>
          </cell>
          <cell r="CC8">
            <v>53</v>
          </cell>
          <cell r="CD8">
            <v>0.86530482368534001</v>
          </cell>
          <cell r="CF8">
            <v>53</v>
          </cell>
          <cell r="CG8">
            <v>53</v>
          </cell>
          <cell r="CJ8">
            <v>53</v>
          </cell>
          <cell r="CL8">
            <v>0.86530501175742902</v>
          </cell>
          <cell r="CM8">
            <v>12.2752510637215</v>
          </cell>
          <cell r="CN8">
            <v>50</v>
          </cell>
          <cell r="CO8">
            <v>50</v>
          </cell>
          <cell r="CP8">
            <v>0</v>
          </cell>
          <cell r="CQ8">
            <v>0</v>
          </cell>
          <cell r="CR8">
            <v>52</v>
          </cell>
          <cell r="CS8">
            <v>51</v>
          </cell>
          <cell r="CT8">
            <v>100.07413839636</v>
          </cell>
          <cell r="CU8">
            <v>113.165863584302</v>
          </cell>
          <cell r="CV8">
            <v>7</v>
          </cell>
          <cell r="CW8">
            <v>7</v>
          </cell>
          <cell r="CX8">
            <v>23.6119165774147</v>
          </cell>
          <cell r="CY8">
            <v>22.6626558156035</v>
          </cell>
          <cell r="CZ8">
            <v>1</v>
          </cell>
          <cell r="DA8">
            <v>1</v>
          </cell>
          <cell r="DB8">
            <v>2.9</v>
          </cell>
          <cell r="DC8">
            <v>4</v>
          </cell>
          <cell r="DD8">
            <v>2.9</v>
          </cell>
          <cell r="DE8">
            <v>14</v>
          </cell>
          <cell r="DF8">
            <v>14</v>
          </cell>
          <cell r="DG8">
            <v>15.4484562319356</v>
          </cell>
          <cell r="DH8">
            <v>0.36310606644647297</v>
          </cell>
          <cell r="DI8">
            <v>54</v>
          </cell>
          <cell r="DJ8">
            <v>54</v>
          </cell>
          <cell r="DK8">
            <v>13.4</v>
          </cell>
          <cell r="DL8">
            <v>13.3</v>
          </cell>
          <cell r="DM8">
            <v>2</v>
          </cell>
          <cell r="DN8">
            <v>2</v>
          </cell>
          <cell r="DO8">
            <v>53</v>
          </cell>
          <cell r="DP8">
            <v>53</v>
          </cell>
          <cell r="DQ8">
            <v>1.4</v>
          </cell>
          <cell r="DR8">
            <v>54</v>
          </cell>
          <cell r="DS8">
            <v>54</v>
          </cell>
          <cell r="DT8">
            <v>11.6666666666667</v>
          </cell>
          <cell r="DU8">
            <v>-4</v>
          </cell>
          <cell r="DV8">
            <v>1</v>
          </cell>
          <cell r="DW8">
            <v>1</v>
          </cell>
          <cell r="DX8">
            <v>54</v>
          </cell>
          <cell r="DY8">
            <v>54</v>
          </cell>
          <cell r="DZ8">
            <v>1.22210287416305</v>
          </cell>
          <cell r="EA8">
            <v>15.826663232240399</v>
          </cell>
          <cell r="EB8">
            <v>48</v>
          </cell>
          <cell r="EC8">
            <v>48</v>
          </cell>
          <cell r="EE8">
            <v>2.5440194871892701E-3</v>
          </cell>
          <cell r="EF8">
            <v>53</v>
          </cell>
          <cell r="EH8">
            <v>39.341381152653902</v>
          </cell>
          <cell r="EI8">
            <v>550.06869276273301</v>
          </cell>
          <cell r="EJ8">
            <v>54</v>
          </cell>
          <cell r="EK8">
            <v>54</v>
          </cell>
          <cell r="EL8">
            <v>230.44942389412699</v>
          </cell>
          <cell r="EM8">
            <v>182.11297241087999</v>
          </cell>
          <cell r="EN8">
            <v>1</v>
          </cell>
          <cell r="EO8">
            <v>1</v>
          </cell>
          <cell r="EP8">
            <v>1905.97280032052</v>
          </cell>
          <cell r="EQ8" t="str">
            <v>FF (98)</v>
          </cell>
          <cell r="ER8">
            <v>1</v>
          </cell>
          <cell r="ES8">
            <v>1</v>
          </cell>
          <cell r="ET8">
            <v>225.60379800000001</v>
          </cell>
          <cell r="EU8">
            <v>-3.0920316432007802</v>
          </cell>
          <cell r="EV8">
            <v>11</v>
          </cell>
          <cell r="EW8">
            <v>11</v>
          </cell>
          <cell r="EX8">
            <v>232.80211299999999</v>
          </cell>
          <cell r="EY8">
            <v>11</v>
          </cell>
          <cell r="EZ8">
            <v>11</v>
          </cell>
          <cell r="FA8">
            <v>1</v>
          </cell>
        </row>
        <row r="9">
          <cell r="A9">
            <v>1671</v>
          </cell>
          <cell r="B9" t="str">
            <v>BASIS BNK</v>
          </cell>
          <cell r="C9">
            <v>201906</v>
          </cell>
          <cell r="D9" t="str">
            <v>3</v>
          </cell>
          <cell r="E9" t="str">
            <v>LIH</v>
          </cell>
          <cell r="F9">
            <v>16.700669537185199</v>
          </cell>
          <cell r="G9">
            <v>13.341500687525301</v>
          </cell>
          <cell r="H9">
            <v>54</v>
          </cell>
          <cell r="I9">
            <v>54</v>
          </cell>
          <cell r="J9">
            <v>73.183202342007306</v>
          </cell>
          <cell r="K9">
            <v>77.278802894959895</v>
          </cell>
          <cell r="L9">
            <v>28</v>
          </cell>
          <cell r="M9">
            <v>28</v>
          </cell>
          <cell r="N9">
            <v>9.7972759168389008</v>
          </cell>
          <cell r="O9">
            <v>11.4169097707902</v>
          </cell>
          <cell r="P9">
            <v>54</v>
          </cell>
          <cell r="Q9">
            <v>54</v>
          </cell>
          <cell r="R9">
            <v>13.253047812653801</v>
          </cell>
          <cell r="S9">
            <v>15.0070513613336</v>
          </cell>
          <cell r="T9">
            <v>54</v>
          </cell>
          <cell r="U9">
            <v>54</v>
          </cell>
          <cell r="V9">
            <v>1.26885533414797</v>
          </cell>
          <cell r="W9">
            <v>4.2769302138484901</v>
          </cell>
          <cell r="X9">
            <v>20</v>
          </cell>
          <cell r="Y9">
            <v>20</v>
          </cell>
          <cell r="Z9">
            <v>18.070850489065499</v>
          </cell>
          <cell r="AA9">
            <v>15.696915973523</v>
          </cell>
          <cell r="AB9">
            <v>18</v>
          </cell>
          <cell r="AC9">
            <v>18</v>
          </cell>
          <cell r="AD9">
            <v>18.070850489065499</v>
          </cell>
          <cell r="AE9">
            <v>15.696915973523</v>
          </cell>
          <cell r="AF9">
            <v>31</v>
          </cell>
          <cell r="AG9">
            <v>31</v>
          </cell>
          <cell r="AH9">
            <v>14.666012591486201</v>
          </cell>
          <cell r="AI9">
            <v>11.859305328415299</v>
          </cell>
          <cell r="AJ9">
            <v>13</v>
          </cell>
          <cell r="AK9">
            <v>13</v>
          </cell>
          <cell r="AL9">
            <v>15.1235728059366</v>
          </cell>
          <cell r="AM9">
            <v>-2.3408601693772901</v>
          </cell>
          <cell r="AN9">
            <v>48</v>
          </cell>
          <cell r="AO9">
            <v>48</v>
          </cell>
          <cell r="AP9">
            <v>23.666708844622899</v>
          </cell>
          <cell r="AQ9">
            <v>0.69510666847798497</v>
          </cell>
          <cell r="AR9">
            <v>52</v>
          </cell>
          <cell r="AS9">
            <v>52</v>
          </cell>
          <cell r="AT9">
            <v>480.53956644793499</v>
          </cell>
          <cell r="AU9">
            <v>528.02494000853301</v>
          </cell>
          <cell r="AV9">
            <v>48</v>
          </cell>
          <cell r="AW9">
            <v>48</v>
          </cell>
          <cell r="AX9">
            <v>18.0873687088941</v>
          </cell>
          <cell r="AY9">
            <v>24.667822931252999</v>
          </cell>
          <cell r="AZ9">
            <v>6</v>
          </cell>
          <cell r="BA9">
            <v>6</v>
          </cell>
          <cell r="BB9">
            <v>6.14</v>
          </cell>
          <cell r="BC9">
            <v>16.79</v>
          </cell>
          <cell r="BD9">
            <v>50</v>
          </cell>
          <cell r="BE9">
            <v>50</v>
          </cell>
          <cell r="BF9">
            <v>-10.65</v>
          </cell>
          <cell r="BG9">
            <v>16.79</v>
          </cell>
          <cell r="BH9">
            <v>38</v>
          </cell>
          <cell r="BI9">
            <v>38</v>
          </cell>
          <cell r="BJ9">
            <v>24.638010764915499</v>
          </cell>
          <cell r="BK9">
            <v>3.1722186119956599</v>
          </cell>
          <cell r="BL9">
            <v>10</v>
          </cell>
          <cell r="BM9">
            <v>10</v>
          </cell>
          <cell r="BN9">
            <v>17</v>
          </cell>
          <cell r="BO9">
            <v>17</v>
          </cell>
          <cell r="BP9">
            <v>98.453789977335703</v>
          </cell>
          <cell r="BQ9">
            <v>99.158282991878394</v>
          </cell>
          <cell r="BR9">
            <v>5</v>
          </cell>
          <cell r="BS9">
            <v>5</v>
          </cell>
          <cell r="BT9">
            <v>16.344383199223302</v>
          </cell>
          <cell r="BU9">
            <v>15.7807186278697</v>
          </cell>
          <cell r="BV9">
            <v>1</v>
          </cell>
          <cell r="BW9">
            <v>1</v>
          </cell>
          <cell r="BX9">
            <v>54</v>
          </cell>
          <cell r="BY9">
            <v>54</v>
          </cell>
          <cell r="BZ9">
            <v>18.854045683313998</v>
          </cell>
          <cell r="CA9">
            <v>16.111927956528</v>
          </cell>
          <cell r="CB9">
            <v>45</v>
          </cell>
          <cell r="CC9">
            <v>45</v>
          </cell>
          <cell r="CD9">
            <v>23.964382500967901</v>
          </cell>
          <cell r="CE9">
            <v>19.2954383325037</v>
          </cell>
          <cell r="CF9">
            <v>5</v>
          </cell>
          <cell r="CG9">
            <v>5</v>
          </cell>
          <cell r="CH9">
            <v>12.969415408439801</v>
          </cell>
          <cell r="CI9">
            <v>13.210324824123401</v>
          </cell>
          <cell r="CJ9">
            <v>47</v>
          </cell>
          <cell r="CK9">
            <v>47</v>
          </cell>
          <cell r="CL9">
            <v>1.20422870557455</v>
          </cell>
          <cell r="CM9">
            <v>23.370177500132399</v>
          </cell>
          <cell r="CN9">
            <v>49</v>
          </cell>
          <cell r="CO9">
            <v>49</v>
          </cell>
          <cell r="CP9">
            <v>6.5019960428712303E-2</v>
          </cell>
          <cell r="CQ9">
            <v>3.4215881741984302</v>
          </cell>
          <cell r="CR9">
            <v>46</v>
          </cell>
          <cell r="CS9">
            <v>46</v>
          </cell>
          <cell r="CT9">
            <v>20.247581604399901</v>
          </cell>
          <cell r="CU9">
            <v>26.9256151999104</v>
          </cell>
          <cell r="CV9">
            <v>45</v>
          </cell>
          <cell r="CW9">
            <v>45</v>
          </cell>
          <cell r="CX9">
            <v>0</v>
          </cell>
          <cell r="CY9">
            <v>1.1728292693072499E-3</v>
          </cell>
          <cell r="CZ9">
            <v>46</v>
          </cell>
          <cell r="DA9">
            <v>46</v>
          </cell>
          <cell r="DB9">
            <v>-0.4</v>
          </cell>
          <cell r="DC9">
            <v>0.2</v>
          </cell>
          <cell r="DD9">
            <v>0.4</v>
          </cell>
          <cell r="DE9">
            <v>46</v>
          </cell>
          <cell r="DF9">
            <v>46</v>
          </cell>
          <cell r="DG9">
            <v>91.5085132073376</v>
          </cell>
          <cell r="DH9">
            <v>86.907578924955999</v>
          </cell>
          <cell r="DI9">
            <v>3</v>
          </cell>
          <cell r="DJ9">
            <v>3</v>
          </cell>
          <cell r="DK9">
            <v>10.37</v>
          </cell>
          <cell r="DL9">
            <v>9.82</v>
          </cell>
          <cell r="DM9">
            <v>25</v>
          </cell>
          <cell r="DN9">
            <v>25</v>
          </cell>
          <cell r="DO9">
            <v>30</v>
          </cell>
          <cell r="DP9">
            <v>30</v>
          </cell>
          <cell r="DQ9">
            <v>0.149999999999999</v>
          </cell>
          <cell r="DR9">
            <v>41</v>
          </cell>
          <cell r="DS9">
            <v>41</v>
          </cell>
          <cell r="DT9">
            <v>1.46771037181994</v>
          </cell>
          <cell r="DU9">
            <v>1.89431704885346</v>
          </cell>
          <cell r="DV9">
            <v>14</v>
          </cell>
          <cell r="DW9">
            <v>14</v>
          </cell>
          <cell r="DX9">
            <v>41</v>
          </cell>
          <cell r="DY9">
            <v>41</v>
          </cell>
          <cell r="DZ9">
            <v>1.1431278967724201</v>
          </cell>
          <cell r="EA9">
            <v>1.4506853620745099</v>
          </cell>
          <cell r="EB9">
            <v>49</v>
          </cell>
          <cell r="EC9">
            <v>49</v>
          </cell>
          <cell r="ED9">
            <v>0</v>
          </cell>
          <cell r="EE9">
            <v>3.2261008147287199E-4</v>
          </cell>
          <cell r="EF9">
            <v>49</v>
          </cell>
          <cell r="EG9">
            <v>49</v>
          </cell>
          <cell r="EH9">
            <v>4.8375947027696702</v>
          </cell>
          <cell r="EI9">
            <v>4.8283550296745101</v>
          </cell>
          <cell r="EJ9">
            <v>33</v>
          </cell>
          <cell r="EK9">
            <v>33</v>
          </cell>
          <cell r="EL9">
            <v>37.482739607240603</v>
          </cell>
          <cell r="EM9">
            <v>41.307597322414999</v>
          </cell>
          <cell r="EN9">
            <v>54</v>
          </cell>
          <cell r="EO9">
            <v>54</v>
          </cell>
          <cell r="EQ9" t="str">
            <v>-</v>
          </cell>
          <cell r="ER9">
            <v>45</v>
          </cell>
          <cell r="ET9">
            <v>1633.7692</v>
          </cell>
          <cell r="EV9">
            <v>34</v>
          </cell>
          <cell r="EX9">
            <v>2149.3595599999999</v>
          </cell>
          <cell r="EY9">
            <v>50</v>
          </cell>
          <cell r="EZ9">
            <v>50</v>
          </cell>
          <cell r="FA9">
            <v>1</v>
          </cell>
        </row>
        <row r="10">
          <cell r="A10">
            <v>3000</v>
          </cell>
          <cell r="B10" t="str">
            <v>DANSKE BANK A/S</v>
          </cell>
          <cell r="C10">
            <v>201906</v>
          </cell>
          <cell r="D10" t="str">
            <v>1</v>
          </cell>
          <cell r="E10" t="str">
            <v>JME</v>
          </cell>
          <cell r="F10">
            <v>4.7644548794717503</v>
          </cell>
          <cell r="G10">
            <v>6.0505529132148004</v>
          </cell>
          <cell r="H10">
            <v>27</v>
          </cell>
          <cell r="I10">
            <v>27</v>
          </cell>
          <cell r="J10">
            <v>59.477194455324401</v>
          </cell>
          <cell r="K10">
            <v>47.766019759318802</v>
          </cell>
          <cell r="L10">
            <v>42</v>
          </cell>
          <cell r="M10">
            <v>42</v>
          </cell>
          <cell r="N10">
            <v>0.24567628830233301</v>
          </cell>
          <cell r="O10">
            <v>0.45855040123091101</v>
          </cell>
          <cell r="P10">
            <v>5</v>
          </cell>
          <cell r="Q10">
            <v>5</v>
          </cell>
          <cell r="R10">
            <v>0.57907884068872795</v>
          </cell>
          <cell r="S10">
            <v>0.56916718833576496</v>
          </cell>
          <cell r="T10">
            <v>1</v>
          </cell>
          <cell r="U10">
            <v>1</v>
          </cell>
          <cell r="V10">
            <v>0.46039911781008303</v>
          </cell>
          <cell r="W10">
            <v>0.87717812823602204</v>
          </cell>
          <cell r="X10">
            <v>5</v>
          </cell>
          <cell r="Y10">
            <v>5</v>
          </cell>
          <cell r="Z10">
            <v>24.8742207917347</v>
          </cell>
          <cell r="AA10">
            <v>25.178594267871599</v>
          </cell>
          <cell r="AB10">
            <v>49</v>
          </cell>
          <cell r="AC10">
            <v>49</v>
          </cell>
          <cell r="AD10">
            <v>23.158199339395701</v>
          </cell>
          <cell r="AE10">
            <v>22.266381385189799</v>
          </cell>
          <cell r="AF10">
            <v>50</v>
          </cell>
          <cell r="AG10">
            <v>50</v>
          </cell>
          <cell r="AH10">
            <v>19.539641505652</v>
          </cell>
          <cell r="AI10">
            <v>18.658525315417499</v>
          </cell>
          <cell r="AJ10">
            <v>38</v>
          </cell>
          <cell r="AK10">
            <v>38</v>
          </cell>
          <cell r="AL10">
            <v>4.00522176809159</v>
          </cell>
          <cell r="AM10">
            <v>-5.9959560874064</v>
          </cell>
          <cell r="AN10">
            <v>30</v>
          </cell>
          <cell r="AO10">
            <v>30</v>
          </cell>
          <cell r="AP10">
            <v>4.7223249176416804</v>
          </cell>
          <cell r="AQ10">
            <v>-9.4098503354007192</v>
          </cell>
          <cell r="AR10">
            <v>32</v>
          </cell>
          <cell r="AS10">
            <v>32</v>
          </cell>
          <cell r="AT10">
            <v>858.14119105392194</v>
          </cell>
          <cell r="AU10">
            <v>861.63652033794403</v>
          </cell>
          <cell r="AV10">
            <v>5</v>
          </cell>
          <cell r="AW10">
            <v>5</v>
          </cell>
          <cell r="AX10">
            <v>-9.2344076416794901E-2</v>
          </cell>
          <cell r="AY10">
            <v>14.1182561092835</v>
          </cell>
          <cell r="AZ10">
            <v>45</v>
          </cell>
          <cell r="BA10">
            <v>45</v>
          </cell>
          <cell r="BB10">
            <v>103.11</v>
          </cell>
          <cell r="BC10">
            <v>109.18</v>
          </cell>
          <cell r="BD10">
            <v>29</v>
          </cell>
          <cell r="BE10">
            <v>29</v>
          </cell>
          <cell r="BF10">
            <v>-6.0700000000000101</v>
          </cell>
          <cell r="BG10">
            <v>109.18</v>
          </cell>
          <cell r="BH10">
            <v>32</v>
          </cell>
          <cell r="BI10">
            <v>32</v>
          </cell>
          <cell r="BK10">
            <v>3.9619232726693598E-2</v>
          </cell>
          <cell r="BL10">
            <v>30</v>
          </cell>
          <cell r="BN10">
            <v>30</v>
          </cell>
          <cell r="BP10">
            <v>30.937295584459999</v>
          </cell>
          <cell r="BQ10">
            <v>26.852541246076498</v>
          </cell>
          <cell r="BR10">
            <v>15</v>
          </cell>
          <cell r="BS10">
            <v>15</v>
          </cell>
          <cell r="BT10">
            <v>1.13161050625719</v>
          </cell>
          <cell r="BU10">
            <v>1.3526360168679199</v>
          </cell>
          <cell r="BV10">
            <v>51</v>
          </cell>
          <cell r="BW10">
            <v>51</v>
          </cell>
          <cell r="BX10">
            <v>4</v>
          </cell>
          <cell r="BY10">
            <v>4</v>
          </cell>
          <cell r="BZ10">
            <v>2.3606867458073402</v>
          </cell>
          <cell r="CA10">
            <v>2.2855594571212898</v>
          </cell>
          <cell r="CB10">
            <v>52</v>
          </cell>
          <cell r="CC10">
            <v>52</v>
          </cell>
          <cell r="CD10">
            <v>3.4738680354953702</v>
          </cell>
          <cell r="CE10">
            <v>3.6732113222499798</v>
          </cell>
          <cell r="CF10">
            <v>51</v>
          </cell>
          <cell r="CG10">
            <v>51</v>
          </cell>
          <cell r="CH10">
            <v>1.7322821241497799</v>
          </cell>
          <cell r="CI10">
            <v>1.73425009249965</v>
          </cell>
          <cell r="CJ10">
            <v>52</v>
          </cell>
          <cell r="CK10">
            <v>52</v>
          </cell>
          <cell r="CL10">
            <v>2.3840243578615401</v>
          </cell>
          <cell r="CM10">
            <v>3.06617684007063</v>
          </cell>
          <cell r="CN10">
            <v>46</v>
          </cell>
          <cell r="CO10">
            <v>46</v>
          </cell>
          <cell r="CP10">
            <v>1.61764549564102</v>
          </cell>
          <cell r="CQ10">
            <v>2.47633834027318</v>
          </cell>
          <cell r="CR10">
            <v>25</v>
          </cell>
          <cell r="CS10">
            <v>25</v>
          </cell>
          <cell r="CT10">
            <v>21.885678914665998</v>
          </cell>
          <cell r="CU10">
            <v>23.474319995442901</v>
          </cell>
          <cell r="CV10">
            <v>43</v>
          </cell>
          <cell r="CW10">
            <v>43</v>
          </cell>
          <cell r="CX10">
            <v>2.0077980956229698E-2</v>
          </cell>
          <cell r="CY10">
            <v>3.87581047876022E-2</v>
          </cell>
          <cell r="CZ10">
            <v>44</v>
          </cell>
          <cell r="DA10">
            <v>44</v>
          </cell>
          <cell r="DB10">
            <v>3.7</v>
          </cell>
          <cell r="DC10">
            <v>3.4</v>
          </cell>
          <cell r="DD10">
            <v>3.7</v>
          </cell>
          <cell r="DE10">
            <v>7</v>
          </cell>
          <cell r="DF10">
            <v>7</v>
          </cell>
          <cell r="DG10">
            <v>71.796064568560794</v>
          </cell>
          <cell r="DH10">
            <v>69.063956872640802</v>
          </cell>
          <cell r="DI10">
            <v>7</v>
          </cell>
          <cell r="DJ10">
            <v>7</v>
          </cell>
          <cell r="DK10">
            <v>12.7</v>
          </cell>
          <cell r="DL10">
            <v>11.7</v>
          </cell>
          <cell r="DM10">
            <v>5</v>
          </cell>
          <cell r="DN10">
            <v>5</v>
          </cell>
          <cell r="DO10">
            <v>50</v>
          </cell>
          <cell r="DP10">
            <v>50</v>
          </cell>
          <cell r="DQ10">
            <v>0.29999999999999899</v>
          </cell>
          <cell r="DR10">
            <v>46</v>
          </cell>
          <cell r="DS10">
            <v>46</v>
          </cell>
          <cell r="DT10">
            <v>2.4193548387096802</v>
          </cell>
          <cell r="DU10">
            <v>0</v>
          </cell>
          <cell r="DV10">
            <v>10</v>
          </cell>
          <cell r="DW10">
            <v>10</v>
          </cell>
          <cell r="DX10">
            <v>45</v>
          </cell>
          <cell r="DY10">
            <v>45</v>
          </cell>
          <cell r="DZ10">
            <v>14.525022505648399</v>
          </cell>
          <cell r="EA10">
            <v>18.7505502008453</v>
          </cell>
          <cell r="EB10">
            <v>3</v>
          </cell>
          <cell r="EC10">
            <v>3</v>
          </cell>
          <cell r="ED10">
            <v>2.2404572748422802</v>
          </cell>
          <cell r="EE10">
            <v>2.9936443789148099</v>
          </cell>
          <cell r="EF10">
            <v>41</v>
          </cell>
          <cell r="EG10">
            <v>41</v>
          </cell>
          <cell r="EH10">
            <v>2.8552404929114301</v>
          </cell>
          <cell r="EI10">
            <v>4.06675050521069</v>
          </cell>
          <cell r="EJ10">
            <v>9</v>
          </cell>
          <cell r="EK10">
            <v>9</v>
          </cell>
          <cell r="EL10">
            <v>85.933371632287503</v>
          </cell>
          <cell r="EM10">
            <v>71.419042332595197</v>
          </cell>
          <cell r="EN10">
            <v>11</v>
          </cell>
          <cell r="EO10">
            <v>11</v>
          </cell>
          <cell r="EP10">
            <v>200.70992214015499</v>
          </cell>
          <cell r="EQ10" t="str">
            <v>FF (26)</v>
          </cell>
          <cell r="ER10">
            <v>2</v>
          </cell>
          <cell r="ES10">
            <v>2</v>
          </cell>
          <cell r="ET10">
            <v>112.23</v>
          </cell>
          <cell r="EU10">
            <v>-7.3398282694848103</v>
          </cell>
          <cell r="EV10">
            <v>9</v>
          </cell>
          <cell r="EW10">
            <v>9</v>
          </cell>
          <cell r="EX10">
            <v>121.12</v>
          </cell>
          <cell r="EY10">
            <v>1</v>
          </cell>
          <cell r="EZ10">
            <v>1</v>
          </cell>
          <cell r="FA10">
            <v>1</v>
          </cell>
        </row>
        <row r="11">
          <cell r="A11">
            <v>5301</v>
          </cell>
          <cell r="B11" t="str">
            <v>ARB. LANDSBANK</v>
          </cell>
          <cell r="C11">
            <v>201906</v>
          </cell>
          <cell r="D11" t="str">
            <v>2</v>
          </cell>
          <cell r="E11" t="str">
            <v>DPNN</v>
          </cell>
          <cell r="F11">
            <v>3.6079841110422901</v>
          </cell>
          <cell r="G11">
            <v>3.8568524312216002</v>
          </cell>
          <cell r="H11">
            <v>17</v>
          </cell>
          <cell r="I11">
            <v>17</v>
          </cell>
          <cell r="J11">
            <v>73.991725092686295</v>
          </cell>
          <cell r="K11">
            <v>71.346037417825102</v>
          </cell>
          <cell r="L11">
            <v>25</v>
          </cell>
          <cell r="M11">
            <v>25</v>
          </cell>
          <cell r="N11">
            <v>0.59993838552336598</v>
          </cell>
          <cell r="O11">
            <v>0.986636486390153</v>
          </cell>
          <cell r="P11">
            <v>10</v>
          </cell>
          <cell r="Q11">
            <v>10</v>
          </cell>
          <cell r="R11">
            <v>1.71576417255012</v>
          </cell>
          <cell r="S11">
            <v>2.0557959643983201</v>
          </cell>
          <cell r="T11">
            <v>9</v>
          </cell>
          <cell r="U11">
            <v>9</v>
          </cell>
          <cell r="V11">
            <v>1.0024214364266399</v>
          </cell>
          <cell r="W11">
            <v>2.1094620684969598</v>
          </cell>
          <cell r="X11">
            <v>11</v>
          </cell>
          <cell r="Y11">
            <v>11</v>
          </cell>
          <cell r="Z11">
            <v>18.5504843496673</v>
          </cell>
          <cell r="AA11">
            <v>16.936274107386801</v>
          </cell>
          <cell r="AB11">
            <v>22</v>
          </cell>
          <cell r="AC11">
            <v>22</v>
          </cell>
          <cell r="AD11">
            <v>16.0380340736723</v>
          </cell>
          <cell r="AE11">
            <v>16.936274104297901</v>
          </cell>
          <cell r="AF11">
            <v>12</v>
          </cell>
          <cell r="AG11">
            <v>12</v>
          </cell>
          <cell r="AH11">
            <v>14.9581101213215</v>
          </cell>
          <cell r="AI11">
            <v>14.4145917220401</v>
          </cell>
          <cell r="AJ11">
            <v>18</v>
          </cell>
          <cell r="AK11">
            <v>18</v>
          </cell>
          <cell r="AL11">
            <v>-5.3036460386391298</v>
          </cell>
          <cell r="AM11">
            <v>-3.8106044103180099</v>
          </cell>
          <cell r="AN11">
            <v>8</v>
          </cell>
          <cell r="AO11">
            <v>8</v>
          </cell>
          <cell r="AP11">
            <v>3.77061251377935</v>
          </cell>
          <cell r="AQ11">
            <v>-5.44141202882646</v>
          </cell>
          <cell r="AR11">
            <v>29</v>
          </cell>
          <cell r="AS11">
            <v>29</v>
          </cell>
          <cell r="AT11">
            <v>511.96764097370499</v>
          </cell>
          <cell r="AU11">
            <v>509.81484940423599</v>
          </cell>
          <cell r="AV11">
            <v>44</v>
          </cell>
          <cell r="AW11">
            <v>44</v>
          </cell>
          <cell r="AX11">
            <v>3.0457071331727601</v>
          </cell>
          <cell r="AY11">
            <v>5.9898869199413998</v>
          </cell>
          <cell r="AZ11">
            <v>40</v>
          </cell>
          <cell r="BA11">
            <v>40</v>
          </cell>
          <cell r="BB11">
            <v>55.16</v>
          </cell>
          <cell r="BC11">
            <v>76.61</v>
          </cell>
          <cell r="BD11">
            <v>43</v>
          </cell>
          <cell r="BE11">
            <v>43</v>
          </cell>
          <cell r="BF11">
            <v>-21.45</v>
          </cell>
          <cell r="BG11">
            <v>76.61</v>
          </cell>
          <cell r="BH11">
            <v>46</v>
          </cell>
          <cell r="BI11">
            <v>46</v>
          </cell>
          <cell r="BK11">
            <v>-0.143996632565978</v>
          </cell>
          <cell r="BL11">
            <v>31</v>
          </cell>
          <cell r="BN11">
            <v>31</v>
          </cell>
          <cell r="BP11">
            <v>16.578749058025601</v>
          </cell>
          <cell r="BQ11">
            <v>13.7377273765127</v>
          </cell>
          <cell r="BR11">
            <v>18</v>
          </cell>
          <cell r="BS11">
            <v>18</v>
          </cell>
          <cell r="BT11">
            <v>4.1418538299322201</v>
          </cell>
          <cell r="BU11">
            <v>4.70166538246849</v>
          </cell>
          <cell r="BV11">
            <v>30</v>
          </cell>
          <cell r="BW11">
            <v>30</v>
          </cell>
          <cell r="BX11">
            <v>25</v>
          </cell>
          <cell r="BY11">
            <v>25</v>
          </cell>
          <cell r="BZ11">
            <v>23.9174808057966</v>
          </cell>
          <cell r="CA11">
            <v>27.169494018528798</v>
          </cell>
          <cell r="CB11">
            <v>43</v>
          </cell>
          <cell r="CC11">
            <v>43</v>
          </cell>
          <cell r="CD11">
            <v>8.1557133722087407</v>
          </cell>
          <cell r="CE11">
            <v>9.2469630853200293</v>
          </cell>
          <cell r="CF11">
            <v>39</v>
          </cell>
          <cell r="CG11">
            <v>39</v>
          </cell>
          <cell r="CH11">
            <v>21.934995913423901</v>
          </cell>
          <cell r="CI11">
            <v>24.439596758373199</v>
          </cell>
          <cell r="CJ11">
            <v>43</v>
          </cell>
          <cell r="CK11">
            <v>43</v>
          </cell>
          <cell r="CL11">
            <v>6.2903706010597</v>
          </cell>
          <cell r="CM11">
            <v>7.01510399107383</v>
          </cell>
          <cell r="CN11">
            <v>34</v>
          </cell>
          <cell r="CO11">
            <v>34</v>
          </cell>
          <cell r="CP11">
            <v>2.6530211790267799</v>
          </cell>
          <cell r="CQ11">
            <v>2.83240785947693</v>
          </cell>
          <cell r="CR11">
            <v>16</v>
          </cell>
          <cell r="CS11">
            <v>16</v>
          </cell>
          <cell r="CT11">
            <v>110.54174867142299</v>
          </cell>
          <cell r="CU11">
            <v>82.467530347784006</v>
          </cell>
          <cell r="CV11">
            <v>5</v>
          </cell>
          <cell r="CW11">
            <v>5</v>
          </cell>
          <cell r="CX11">
            <v>2.4786269082613002</v>
          </cell>
          <cell r="CY11">
            <v>3.0902144144096302</v>
          </cell>
          <cell r="CZ11">
            <v>18</v>
          </cell>
          <cell r="DA11">
            <v>18</v>
          </cell>
          <cell r="DB11">
            <v>0.53</v>
          </cell>
          <cell r="DC11">
            <v>-0.98</v>
          </cell>
          <cell r="DD11">
            <v>0.53</v>
          </cell>
          <cell r="DE11">
            <v>45</v>
          </cell>
          <cell r="DF11">
            <v>45</v>
          </cell>
          <cell r="DG11">
            <v>42.233321177275101</v>
          </cell>
          <cell r="DH11">
            <v>50.393757934584599</v>
          </cell>
          <cell r="DI11">
            <v>44</v>
          </cell>
          <cell r="DJ11">
            <v>44</v>
          </cell>
          <cell r="DK11">
            <v>9.6630000000000003</v>
          </cell>
          <cell r="DL11">
            <v>9.5190000000000001</v>
          </cell>
          <cell r="DM11">
            <v>38</v>
          </cell>
          <cell r="DN11">
            <v>38</v>
          </cell>
          <cell r="DO11">
            <v>17</v>
          </cell>
          <cell r="DP11">
            <v>17</v>
          </cell>
          <cell r="DQ11">
            <v>-1.90000000000001E-2</v>
          </cell>
          <cell r="DR11">
            <v>25</v>
          </cell>
          <cell r="DS11">
            <v>25</v>
          </cell>
          <cell r="DT11">
            <v>-0.19624044618879999</v>
          </cell>
          <cell r="DU11">
            <v>-0.472861842105254</v>
          </cell>
          <cell r="DV11">
            <v>30</v>
          </cell>
          <cell r="DW11">
            <v>30</v>
          </cell>
          <cell r="DX11">
            <v>25</v>
          </cell>
          <cell r="DY11">
            <v>25</v>
          </cell>
          <cell r="DZ11">
            <v>3.41176377331346</v>
          </cell>
          <cell r="EA11">
            <v>4.44449391608486</v>
          </cell>
          <cell r="EB11">
            <v>42</v>
          </cell>
          <cell r="EC11">
            <v>42</v>
          </cell>
          <cell r="ED11">
            <v>0.22759086941398199</v>
          </cell>
          <cell r="EE11">
            <v>0.232188666775239</v>
          </cell>
          <cell r="EF11">
            <v>47</v>
          </cell>
          <cell r="EG11">
            <v>47</v>
          </cell>
          <cell r="EH11">
            <v>6.4435676663974597</v>
          </cell>
          <cell r="EI11">
            <v>6.4188561934483204</v>
          </cell>
          <cell r="EJ11">
            <v>45</v>
          </cell>
          <cell r="EK11">
            <v>45</v>
          </cell>
          <cell r="EL11">
            <v>87.911882660577007</v>
          </cell>
          <cell r="EM11">
            <v>80.442816316546299</v>
          </cell>
          <cell r="EN11">
            <v>9</v>
          </cell>
          <cell r="EO11">
            <v>9</v>
          </cell>
          <cell r="EQ11" t="str">
            <v>-</v>
          </cell>
          <cell r="ER11">
            <v>46</v>
          </cell>
          <cell r="ET11">
            <v>272.01</v>
          </cell>
          <cell r="EU11">
            <v>-6.1905090357290602</v>
          </cell>
          <cell r="EV11">
            <v>10</v>
          </cell>
          <cell r="EW11">
            <v>10</v>
          </cell>
          <cell r="EX11">
            <v>289.95999999999998</v>
          </cell>
          <cell r="EY11">
            <v>21</v>
          </cell>
          <cell r="EZ11">
            <v>21</v>
          </cell>
          <cell r="FA11">
            <v>1</v>
          </cell>
        </row>
        <row r="12">
          <cell r="A12">
            <v>5999</v>
          </cell>
          <cell r="B12" t="str">
            <v>DANSKE ANK. BNK</v>
          </cell>
          <cell r="C12">
            <v>201906</v>
          </cell>
          <cell r="D12" t="str">
            <v>3</v>
          </cell>
          <cell r="E12" t="str">
            <v>SIV</v>
          </cell>
          <cell r="F12">
            <v>7.6037940459191402</v>
          </cell>
          <cell r="G12">
            <v>4.6051409739194504</v>
          </cell>
          <cell r="H12">
            <v>45</v>
          </cell>
          <cell r="I12">
            <v>45</v>
          </cell>
          <cell r="J12">
            <v>69.964086049493105</v>
          </cell>
          <cell r="K12">
            <v>78.0566098683679</v>
          </cell>
          <cell r="L12">
            <v>30</v>
          </cell>
          <cell r="M12">
            <v>30</v>
          </cell>
          <cell r="N12">
            <v>1.46461687517848</v>
          </cell>
          <cell r="O12">
            <v>1.5115599678135201</v>
          </cell>
          <cell r="P12">
            <v>38</v>
          </cell>
          <cell r="Q12">
            <v>38</v>
          </cell>
          <cell r="R12">
            <v>2.7594950159540899</v>
          </cell>
          <cell r="S12">
            <v>2.9163254105551601</v>
          </cell>
          <cell r="T12">
            <v>43</v>
          </cell>
          <cell r="U12">
            <v>43</v>
          </cell>
          <cell r="V12">
            <v>1.96318545876914</v>
          </cell>
          <cell r="W12">
            <v>4.1492995562786099</v>
          </cell>
          <cell r="X12">
            <v>51</v>
          </cell>
          <cell r="Y12">
            <v>51</v>
          </cell>
          <cell r="Z12">
            <v>18.830998756726</v>
          </cell>
          <cell r="AA12">
            <v>17.209351520838499</v>
          </cell>
          <cell r="AB12">
            <v>25</v>
          </cell>
          <cell r="AC12">
            <v>25</v>
          </cell>
          <cell r="AD12">
            <v>17.712677466540601</v>
          </cell>
          <cell r="AE12">
            <v>16.009506625484999</v>
          </cell>
          <cell r="AF12">
            <v>28</v>
          </cell>
          <cell r="AG12">
            <v>28</v>
          </cell>
          <cell r="AH12">
            <v>14.9221995805541</v>
          </cell>
          <cell r="AI12">
            <v>12.978227820683101</v>
          </cell>
          <cell r="AJ12">
            <v>17</v>
          </cell>
          <cell r="AK12">
            <v>17</v>
          </cell>
          <cell r="AL12">
            <v>10.638496743831</v>
          </cell>
          <cell r="AM12">
            <v>2.5073073682522198</v>
          </cell>
          <cell r="AN12">
            <v>46</v>
          </cell>
          <cell r="AO12">
            <v>46</v>
          </cell>
          <cell r="AP12">
            <v>14.9787150197269</v>
          </cell>
          <cell r="AQ12">
            <v>14.040958013526099</v>
          </cell>
          <cell r="AR12">
            <v>47</v>
          </cell>
          <cell r="AS12">
            <v>47</v>
          </cell>
          <cell r="AT12">
            <v>543.66533754520196</v>
          </cell>
          <cell r="AU12">
            <v>613.89909031024604</v>
          </cell>
          <cell r="AV12">
            <v>36</v>
          </cell>
          <cell r="AW12">
            <v>36</v>
          </cell>
          <cell r="AX12">
            <v>6.2548640313658401</v>
          </cell>
          <cell r="AY12">
            <v>10.984853347277401</v>
          </cell>
          <cell r="AZ12">
            <v>25</v>
          </cell>
          <cell r="BA12">
            <v>25</v>
          </cell>
          <cell r="BB12">
            <v>136.33000000000001</v>
          </cell>
          <cell r="BC12">
            <v>153.06</v>
          </cell>
          <cell r="BD12">
            <v>10</v>
          </cell>
          <cell r="BE12">
            <v>10</v>
          </cell>
          <cell r="BF12">
            <v>-16.73</v>
          </cell>
          <cell r="BG12">
            <v>153.06</v>
          </cell>
          <cell r="BH12">
            <v>44</v>
          </cell>
          <cell r="BI12">
            <v>44</v>
          </cell>
          <cell r="BK12">
            <v>0.172218817482965</v>
          </cell>
          <cell r="BL12">
            <v>32</v>
          </cell>
          <cell r="BN12">
            <v>32</v>
          </cell>
          <cell r="BP12">
            <v>9.1551038276328107</v>
          </cell>
          <cell r="BQ12">
            <v>12.8105288470432</v>
          </cell>
          <cell r="BR12">
            <v>29</v>
          </cell>
          <cell r="BS12">
            <v>29</v>
          </cell>
          <cell r="BT12">
            <v>6.8881450983958201</v>
          </cell>
          <cell r="BU12">
            <v>9.2967387274724604</v>
          </cell>
          <cell r="BV12">
            <v>12</v>
          </cell>
          <cell r="BW12">
            <v>12</v>
          </cell>
          <cell r="BX12">
            <v>43</v>
          </cell>
          <cell r="BY12">
            <v>43</v>
          </cell>
          <cell r="BZ12">
            <v>42.032507781389199</v>
          </cell>
          <cell r="CA12">
            <v>43.033890048156003</v>
          </cell>
          <cell r="CB12">
            <v>25</v>
          </cell>
          <cell r="CC12">
            <v>25</v>
          </cell>
          <cell r="CD12">
            <v>16.096201474968002</v>
          </cell>
          <cell r="CE12">
            <v>19.2962520067917</v>
          </cell>
          <cell r="CF12">
            <v>15</v>
          </cell>
          <cell r="CG12">
            <v>15</v>
          </cell>
          <cell r="CH12">
            <v>36.4402700013474</v>
          </cell>
          <cell r="CI12">
            <v>36.861586399055</v>
          </cell>
          <cell r="CJ12">
            <v>22</v>
          </cell>
          <cell r="CK12">
            <v>22</v>
          </cell>
          <cell r="CL12">
            <v>11.136659280598399</v>
          </cell>
          <cell r="CM12">
            <v>14.781988661066601</v>
          </cell>
          <cell r="CN12">
            <v>14</v>
          </cell>
          <cell r="CO12">
            <v>14</v>
          </cell>
          <cell r="CP12">
            <v>2.7068348601831298</v>
          </cell>
          <cell r="CQ12">
            <v>4.7095367626622</v>
          </cell>
          <cell r="CR12">
            <v>15</v>
          </cell>
          <cell r="CS12">
            <v>15</v>
          </cell>
          <cell r="CT12">
            <v>35.521511780746401</v>
          </cell>
          <cell r="CU12">
            <v>38.430058070366002</v>
          </cell>
          <cell r="CV12">
            <v>37</v>
          </cell>
          <cell r="CW12">
            <v>37</v>
          </cell>
          <cell r="CZ12">
            <v>48</v>
          </cell>
          <cell r="DB12">
            <v>2.5299999999999998</v>
          </cell>
          <cell r="DC12">
            <v>2.6</v>
          </cell>
          <cell r="DD12">
            <v>2.5299999999999998</v>
          </cell>
          <cell r="DE12">
            <v>17</v>
          </cell>
          <cell r="DF12">
            <v>17</v>
          </cell>
          <cell r="DG12">
            <v>65.211540791244204</v>
          </cell>
          <cell r="DH12">
            <v>68.779789428317301</v>
          </cell>
          <cell r="DI12">
            <v>13</v>
          </cell>
          <cell r="DJ12">
            <v>13</v>
          </cell>
          <cell r="DK12">
            <v>10.068</v>
          </cell>
          <cell r="DL12">
            <v>9.9260000000000002</v>
          </cell>
          <cell r="DM12">
            <v>33</v>
          </cell>
          <cell r="DN12">
            <v>33</v>
          </cell>
          <cell r="DO12">
            <v>22</v>
          </cell>
          <cell r="DP12">
            <v>22</v>
          </cell>
          <cell r="DQ12">
            <v>7.3000000000000398E-2</v>
          </cell>
          <cell r="DR12">
            <v>37</v>
          </cell>
          <cell r="DS12">
            <v>37</v>
          </cell>
          <cell r="DT12">
            <v>0.730365182591308</v>
          </cell>
          <cell r="DU12">
            <v>-1.8847550800039301</v>
          </cell>
          <cell r="DV12">
            <v>18</v>
          </cell>
          <cell r="DW12">
            <v>18</v>
          </cell>
          <cell r="DX12">
            <v>37</v>
          </cell>
          <cell r="DY12">
            <v>37</v>
          </cell>
          <cell r="DZ12">
            <v>13.721534025497199</v>
          </cell>
          <cell r="EA12">
            <v>11.484178399184101</v>
          </cell>
          <cell r="EB12">
            <v>6</v>
          </cell>
          <cell r="EC12">
            <v>6</v>
          </cell>
          <cell r="ED12">
            <v>18.662884574052701</v>
          </cell>
          <cell r="EE12">
            <v>21.293974517331002</v>
          </cell>
          <cell r="EF12">
            <v>7</v>
          </cell>
          <cell r="EG12">
            <v>7</v>
          </cell>
          <cell r="EH12">
            <v>5.4653428139551403</v>
          </cell>
          <cell r="EI12">
            <v>5.5028791234379897</v>
          </cell>
          <cell r="EJ12">
            <v>39</v>
          </cell>
          <cell r="EK12">
            <v>39</v>
          </cell>
          <cell r="EL12">
            <v>76.668323861328503</v>
          </cell>
          <cell r="EM12">
            <v>79.874700783035607</v>
          </cell>
          <cell r="EN12">
            <v>28</v>
          </cell>
          <cell r="EO12">
            <v>28</v>
          </cell>
          <cell r="EP12">
            <v>36.529299761056699</v>
          </cell>
          <cell r="EQ12" t="str">
            <v>E (12)</v>
          </cell>
          <cell r="ER12">
            <v>10</v>
          </cell>
          <cell r="ES12">
            <v>10</v>
          </cell>
          <cell r="ET12">
            <v>203.45</v>
          </cell>
          <cell r="EU12">
            <v>4.4082931335317497</v>
          </cell>
          <cell r="EV12">
            <v>17</v>
          </cell>
          <cell r="EW12">
            <v>17</v>
          </cell>
          <cell r="EX12">
            <v>194.86</v>
          </cell>
          <cell r="EY12">
            <v>7</v>
          </cell>
          <cell r="EZ12">
            <v>7</v>
          </cell>
          <cell r="FA12">
            <v>1</v>
          </cell>
        </row>
        <row r="13">
          <cell r="A13">
            <v>6140</v>
          </cell>
          <cell r="B13" t="str">
            <v>MØNS BNK</v>
          </cell>
          <cell r="C13">
            <v>201906</v>
          </cell>
          <cell r="D13" t="str">
            <v>3</v>
          </cell>
          <cell r="E13" t="str">
            <v>NTO</v>
          </cell>
          <cell r="F13">
            <v>4.1634836623514602</v>
          </cell>
          <cell r="G13">
            <v>5.5706668332377403</v>
          </cell>
          <cell r="H13">
            <v>19</v>
          </cell>
          <cell r="I13">
            <v>19</v>
          </cell>
          <cell r="J13">
            <v>77.205992509363298</v>
          </cell>
          <cell r="K13">
            <v>74.057520661157</v>
          </cell>
          <cell r="L13">
            <v>18</v>
          </cell>
          <cell r="M13">
            <v>18</v>
          </cell>
          <cell r="N13">
            <v>1.46569105860085</v>
          </cell>
          <cell r="O13">
            <v>1.6119277946516399</v>
          </cell>
          <cell r="P13">
            <v>39</v>
          </cell>
          <cell r="Q13">
            <v>39</v>
          </cell>
          <cell r="R13">
            <v>2.74119861975332</v>
          </cell>
          <cell r="S13">
            <v>2.8649785805121599</v>
          </cell>
          <cell r="T13">
            <v>42</v>
          </cell>
          <cell r="U13">
            <v>42</v>
          </cell>
          <cell r="V13">
            <v>1.9741206953027901</v>
          </cell>
          <cell r="W13">
            <v>3.9471758865330902</v>
          </cell>
          <cell r="X13">
            <v>52</v>
          </cell>
          <cell r="Y13">
            <v>52</v>
          </cell>
          <cell r="Z13">
            <v>18.2951701095411</v>
          </cell>
          <cell r="AA13">
            <v>18.887195277641101</v>
          </cell>
          <cell r="AB13">
            <v>21</v>
          </cell>
          <cell r="AC13">
            <v>21</v>
          </cell>
          <cell r="AD13">
            <v>16.6590794935296</v>
          </cell>
          <cell r="AE13">
            <v>17.161432962655901</v>
          </cell>
          <cell r="AF13">
            <v>18</v>
          </cell>
          <cell r="AG13">
            <v>18</v>
          </cell>
          <cell r="AH13">
            <v>14.779897048594</v>
          </cell>
          <cell r="AI13">
            <v>15.449085481811499</v>
          </cell>
          <cell r="AJ13">
            <v>15</v>
          </cell>
          <cell r="AK13">
            <v>15</v>
          </cell>
          <cell r="AL13">
            <v>-2.9272233281418298</v>
          </cell>
          <cell r="AM13">
            <v>27.6785330065367</v>
          </cell>
          <cell r="AN13">
            <v>16</v>
          </cell>
          <cell r="AO13">
            <v>16</v>
          </cell>
          <cell r="AP13">
            <v>-4.3315731148310803</v>
          </cell>
          <cell r="AQ13">
            <v>28.666475949270499</v>
          </cell>
          <cell r="AR13">
            <v>12</v>
          </cell>
          <cell r="AS13">
            <v>12</v>
          </cell>
          <cell r="AT13">
            <v>673.99090887884699</v>
          </cell>
          <cell r="AU13">
            <v>647.36872788667995</v>
          </cell>
          <cell r="AV13">
            <v>20</v>
          </cell>
          <cell r="AW13">
            <v>20</v>
          </cell>
          <cell r="AX13">
            <v>6.1758441666730297</v>
          </cell>
          <cell r="AY13">
            <v>11.385627416144599</v>
          </cell>
          <cell r="AZ13">
            <v>27</v>
          </cell>
          <cell r="BA13">
            <v>27</v>
          </cell>
          <cell r="BB13">
            <v>150.72999999999999</v>
          </cell>
          <cell r="BC13">
            <v>159.12</v>
          </cell>
          <cell r="BD13">
            <v>4</v>
          </cell>
          <cell r="BE13">
            <v>4</v>
          </cell>
          <cell r="BF13">
            <v>-8.3900000000000095</v>
          </cell>
          <cell r="BG13">
            <v>159.12</v>
          </cell>
          <cell r="BH13">
            <v>35</v>
          </cell>
          <cell r="BI13">
            <v>35</v>
          </cell>
          <cell r="BJ13">
            <v>251.48514851485101</v>
          </cell>
          <cell r="BK13">
            <v>0.18451578699481599</v>
          </cell>
          <cell r="BL13">
            <v>2</v>
          </cell>
          <cell r="BM13">
            <v>2</v>
          </cell>
          <cell r="BN13">
            <v>25</v>
          </cell>
          <cell r="BO13">
            <v>25</v>
          </cell>
          <cell r="BP13">
            <v>5.9432118634325803</v>
          </cell>
          <cell r="BQ13">
            <v>0.93820769977353602</v>
          </cell>
          <cell r="BR13">
            <v>34</v>
          </cell>
          <cell r="BS13">
            <v>34</v>
          </cell>
          <cell r="BT13">
            <v>4.4440117530359098</v>
          </cell>
          <cell r="BU13">
            <v>5.9308832546743302</v>
          </cell>
          <cell r="BV13">
            <v>27</v>
          </cell>
          <cell r="BW13">
            <v>27</v>
          </cell>
          <cell r="BX13">
            <v>28</v>
          </cell>
          <cell r="BY13">
            <v>28</v>
          </cell>
          <cell r="BZ13">
            <v>41.380212485279998</v>
          </cell>
          <cell r="CA13">
            <v>45.618326242595003</v>
          </cell>
          <cell r="CB13">
            <v>26</v>
          </cell>
          <cell r="CC13">
            <v>26</v>
          </cell>
          <cell r="CD13">
            <v>14.4841547095733</v>
          </cell>
          <cell r="CE13">
            <v>18.327991357812099</v>
          </cell>
          <cell r="CF13">
            <v>17</v>
          </cell>
          <cell r="CG13">
            <v>17</v>
          </cell>
          <cell r="CH13">
            <v>34.984385859184002</v>
          </cell>
          <cell r="CI13">
            <v>39.312056498897597</v>
          </cell>
          <cell r="CJ13">
            <v>25</v>
          </cell>
          <cell r="CK13">
            <v>25</v>
          </cell>
          <cell r="CL13">
            <v>11.5489575853913</v>
          </cell>
          <cell r="CM13">
            <v>11.1452538282294</v>
          </cell>
          <cell r="CN13">
            <v>13</v>
          </cell>
          <cell r="CO13">
            <v>13</v>
          </cell>
          <cell r="CP13">
            <v>1.25614278609432</v>
          </cell>
          <cell r="CQ13">
            <v>2.44078140329791</v>
          </cell>
          <cell r="CR13">
            <v>31</v>
          </cell>
          <cell r="CS13">
            <v>31</v>
          </cell>
          <cell r="CT13">
            <v>37.0968963294902</v>
          </cell>
          <cell r="CU13">
            <v>38.136510212961802</v>
          </cell>
          <cell r="CV13">
            <v>35</v>
          </cell>
          <cell r="CW13">
            <v>35</v>
          </cell>
          <cell r="CX13">
            <v>5.1616075093512004</v>
          </cell>
          <cell r="CY13">
            <v>5.1339834391507004</v>
          </cell>
          <cell r="CZ13">
            <v>6</v>
          </cell>
          <cell r="DA13">
            <v>6</v>
          </cell>
          <cell r="DB13">
            <v>-0.18</v>
          </cell>
          <cell r="DC13">
            <v>0.26</v>
          </cell>
          <cell r="DD13">
            <v>0.18</v>
          </cell>
          <cell r="DE13">
            <v>53</v>
          </cell>
          <cell r="DF13">
            <v>53</v>
          </cell>
          <cell r="DG13">
            <v>55.217642844690502</v>
          </cell>
          <cell r="DH13">
            <v>58.1606005005602</v>
          </cell>
          <cell r="DI13">
            <v>27</v>
          </cell>
          <cell r="DJ13">
            <v>27</v>
          </cell>
          <cell r="DK13">
            <v>10.6</v>
          </cell>
          <cell r="DL13">
            <v>9.1999999999999993</v>
          </cell>
          <cell r="DM13">
            <v>20</v>
          </cell>
          <cell r="DN13">
            <v>20</v>
          </cell>
          <cell r="DO13">
            <v>35</v>
          </cell>
          <cell r="DP13">
            <v>35</v>
          </cell>
          <cell r="DQ13">
            <v>-0.4</v>
          </cell>
          <cell r="DR13">
            <v>7</v>
          </cell>
          <cell r="DS13">
            <v>7</v>
          </cell>
          <cell r="DT13">
            <v>-3.6363636363636398</v>
          </cell>
          <cell r="DU13">
            <v>10</v>
          </cell>
          <cell r="DV13">
            <v>48</v>
          </cell>
          <cell r="DW13">
            <v>48</v>
          </cell>
          <cell r="DX13">
            <v>7</v>
          </cell>
          <cell r="DY13">
            <v>7</v>
          </cell>
          <cell r="DZ13">
            <v>12.4523967261342</v>
          </cell>
          <cell r="EA13">
            <v>13.9160408011863</v>
          </cell>
          <cell r="EB13">
            <v>11</v>
          </cell>
          <cell r="EC13">
            <v>11</v>
          </cell>
          <cell r="ED13">
            <v>13.158794326269501</v>
          </cell>
          <cell r="EE13">
            <v>12.4775525344293</v>
          </cell>
          <cell r="EF13">
            <v>11</v>
          </cell>
          <cell r="EG13">
            <v>11</v>
          </cell>
          <cell r="EH13">
            <v>3.7363240598196001</v>
          </cell>
          <cell r="EI13">
            <v>7.0318213100951503</v>
          </cell>
          <cell r="EJ13">
            <v>20</v>
          </cell>
          <cell r="EK13">
            <v>20</v>
          </cell>
          <cell r="EL13">
            <v>75.619070271413094</v>
          </cell>
          <cell r="EM13">
            <v>76.118966765017007</v>
          </cell>
          <cell r="EN13">
            <v>29</v>
          </cell>
          <cell r="EO13">
            <v>29</v>
          </cell>
          <cell r="EP13">
            <v>10.931348756943301</v>
          </cell>
          <cell r="EQ13" t="str">
            <v>L (13)</v>
          </cell>
          <cell r="ER13">
            <v>34</v>
          </cell>
          <cell r="ES13">
            <v>34</v>
          </cell>
          <cell r="ET13">
            <v>338.55366372999998</v>
          </cell>
          <cell r="EU13">
            <v>21.6973905641876</v>
          </cell>
          <cell r="EV13">
            <v>27</v>
          </cell>
          <cell r="EW13">
            <v>27</v>
          </cell>
          <cell r="EX13">
            <v>278.19303451000002</v>
          </cell>
          <cell r="EY13">
            <v>26</v>
          </cell>
          <cell r="EZ13">
            <v>26</v>
          </cell>
          <cell r="FA13">
            <v>1</v>
          </cell>
        </row>
        <row r="14">
          <cell r="A14">
            <v>6460</v>
          </cell>
          <cell r="B14" t="str">
            <v>BANKNORDIK</v>
          </cell>
          <cell r="C14">
            <v>201906</v>
          </cell>
          <cell r="D14" t="str">
            <v>6</v>
          </cell>
          <cell r="E14" t="str">
            <v>HTL</v>
          </cell>
          <cell r="F14">
            <v>7.4857115533196303</v>
          </cell>
          <cell r="G14">
            <v>11.3253615751292</v>
          </cell>
          <cell r="H14">
            <v>44</v>
          </cell>
          <cell r="I14">
            <v>44</v>
          </cell>
          <cell r="J14">
            <v>51.434225479054803</v>
          </cell>
          <cell r="K14">
            <v>36.160104556054897</v>
          </cell>
          <cell r="L14">
            <v>52</v>
          </cell>
          <cell r="M14">
            <v>52</v>
          </cell>
          <cell r="N14">
            <v>0.81228631847841704</v>
          </cell>
          <cell r="O14">
            <v>1.6945283690197901</v>
          </cell>
          <cell r="P14">
            <v>16</v>
          </cell>
          <cell r="Q14">
            <v>16</v>
          </cell>
          <cell r="R14">
            <v>2.0797489101831101</v>
          </cell>
          <cell r="S14">
            <v>2.18259266048072</v>
          </cell>
          <cell r="T14">
            <v>21</v>
          </cell>
          <cell r="U14">
            <v>21</v>
          </cell>
          <cell r="V14">
            <v>1.0728431572084201</v>
          </cell>
          <cell r="W14">
            <v>2.3060120764963399</v>
          </cell>
          <cell r="X14">
            <v>13</v>
          </cell>
          <cell r="Y14">
            <v>13</v>
          </cell>
          <cell r="Z14">
            <v>19.632903919377402</v>
          </cell>
          <cell r="AA14">
            <v>18.497359479258801</v>
          </cell>
          <cell r="AB14">
            <v>30</v>
          </cell>
          <cell r="AC14">
            <v>30</v>
          </cell>
          <cell r="AD14">
            <v>17.545356467184</v>
          </cell>
          <cell r="AE14">
            <v>16.313529592766599</v>
          </cell>
          <cell r="AF14">
            <v>24</v>
          </cell>
          <cell r="AG14">
            <v>24</v>
          </cell>
          <cell r="AH14">
            <v>17.545356467184</v>
          </cell>
          <cell r="AI14">
            <v>16.313529592766599</v>
          </cell>
          <cell r="AJ14">
            <v>31</v>
          </cell>
          <cell r="AK14">
            <v>31</v>
          </cell>
          <cell r="AL14">
            <v>7.5509525232575898</v>
          </cell>
          <cell r="AM14">
            <v>3.7493810494167801</v>
          </cell>
          <cell r="AN14">
            <v>42</v>
          </cell>
          <cell r="AO14">
            <v>42</v>
          </cell>
          <cell r="AP14">
            <v>7.5509525232575898</v>
          </cell>
          <cell r="AQ14">
            <v>3.7493810494167801</v>
          </cell>
          <cell r="AR14">
            <v>42</v>
          </cell>
          <cell r="AS14">
            <v>42</v>
          </cell>
          <cell r="AT14">
            <v>679.52247343563204</v>
          </cell>
          <cell r="AU14">
            <v>743.94750779416904</v>
          </cell>
          <cell r="AV14">
            <v>19</v>
          </cell>
          <cell r="AW14">
            <v>19</v>
          </cell>
          <cell r="AX14">
            <v>4.2332598190718098</v>
          </cell>
          <cell r="AY14">
            <v>5.2616593842187198</v>
          </cell>
          <cell r="AZ14">
            <v>36</v>
          </cell>
          <cell r="BA14">
            <v>36</v>
          </cell>
          <cell r="BB14">
            <v>122.66</v>
          </cell>
          <cell r="BC14">
            <v>137.47</v>
          </cell>
          <cell r="BD14">
            <v>19</v>
          </cell>
          <cell r="BE14">
            <v>19</v>
          </cell>
          <cell r="BF14">
            <v>-14.81</v>
          </cell>
          <cell r="BG14">
            <v>137.47</v>
          </cell>
          <cell r="BH14">
            <v>43</v>
          </cell>
          <cell r="BI14">
            <v>43</v>
          </cell>
          <cell r="BK14">
            <v>-0.54410366899542795</v>
          </cell>
          <cell r="BL14">
            <v>33</v>
          </cell>
          <cell r="BN14">
            <v>33</v>
          </cell>
          <cell r="BP14">
            <v>12.314519484121501</v>
          </cell>
          <cell r="BQ14">
            <v>100</v>
          </cell>
          <cell r="BR14">
            <v>23</v>
          </cell>
          <cell r="BS14">
            <v>23</v>
          </cell>
          <cell r="BT14">
            <v>3.1325012829702099</v>
          </cell>
          <cell r="BU14">
            <v>5.2211843900697401</v>
          </cell>
          <cell r="BV14">
            <v>41</v>
          </cell>
          <cell r="BW14">
            <v>41</v>
          </cell>
          <cell r="BX14">
            <v>14</v>
          </cell>
          <cell r="BY14">
            <v>14</v>
          </cell>
          <cell r="CA14">
            <v>49.755511931672402</v>
          </cell>
          <cell r="CB14">
            <v>54</v>
          </cell>
          <cell r="CE14">
            <v>10.1739354260535</v>
          </cell>
          <cell r="CF14">
            <v>54</v>
          </cell>
          <cell r="CI14">
            <v>45.5563858433745</v>
          </cell>
          <cell r="CJ14">
            <v>54</v>
          </cell>
          <cell r="CL14">
            <v>4.8810400666574498</v>
          </cell>
          <cell r="CM14">
            <v>6.4068496835605799</v>
          </cell>
          <cell r="CN14">
            <v>41</v>
          </cell>
          <cell r="CO14">
            <v>41</v>
          </cell>
          <cell r="CP14">
            <v>0.25460717008049499</v>
          </cell>
          <cell r="CQ14">
            <v>0.34236510392733399</v>
          </cell>
          <cell r="CR14">
            <v>42</v>
          </cell>
          <cell r="CS14">
            <v>42</v>
          </cell>
          <cell r="CT14">
            <v>61.9000925161913</v>
          </cell>
          <cell r="CU14">
            <v>65.425000778044506</v>
          </cell>
          <cell r="CV14">
            <v>14</v>
          </cell>
          <cell r="CW14">
            <v>14</v>
          </cell>
          <cell r="CX14">
            <v>1.9577995097776399</v>
          </cell>
          <cell r="CY14">
            <v>1.63310158328217</v>
          </cell>
          <cell r="CZ14">
            <v>20</v>
          </cell>
          <cell r="DA14">
            <v>20</v>
          </cell>
          <cell r="DB14">
            <v>1.2</v>
          </cell>
          <cell r="DC14">
            <v>1.72</v>
          </cell>
          <cell r="DD14">
            <v>1.2</v>
          </cell>
          <cell r="DE14">
            <v>32</v>
          </cell>
          <cell r="DF14">
            <v>32</v>
          </cell>
          <cell r="DG14">
            <v>61.938096433766702</v>
          </cell>
          <cell r="DH14">
            <v>65.999339708861896</v>
          </cell>
          <cell r="DI14">
            <v>18</v>
          </cell>
          <cell r="DJ14">
            <v>18</v>
          </cell>
          <cell r="DK14">
            <v>9.4659999999999993</v>
          </cell>
          <cell r="DL14">
            <v>9.35</v>
          </cell>
          <cell r="DM14">
            <v>45</v>
          </cell>
          <cell r="DN14">
            <v>45</v>
          </cell>
          <cell r="DO14">
            <v>10</v>
          </cell>
          <cell r="DP14">
            <v>10</v>
          </cell>
          <cell r="DQ14">
            <v>5.69999999999986E-2</v>
          </cell>
          <cell r="DR14">
            <v>35</v>
          </cell>
          <cell r="DS14">
            <v>35</v>
          </cell>
          <cell r="DT14">
            <v>0.60580295461789602</v>
          </cell>
          <cell r="DU14">
            <v>-2.5479026411185801</v>
          </cell>
          <cell r="DV14">
            <v>20</v>
          </cell>
          <cell r="DW14">
            <v>20</v>
          </cell>
          <cell r="DX14">
            <v>35</v>
          </cell>
          <cell r="DY14">
            <v>35</v>
          </cell>
          <cell r="DZ14">
            <v>5.2792610062279897</v>
          </cell>
          <cell r="EA14">
            <v>4.8743297059261401</v>
          </cell>
          <cell r="EB14">
            <v>36</v>
          </cell>
          <cell r="EC14">
            <v>36</v>
          </cell>
          <cell r="ED14">
            <v>3.6738186608222998</v>
          </cell>
          <cell r="EE14">
            <v>4.1935268170134998</v>
          </cell>
          <cell r="EF14">
            <v>37</v>
          </cell>
          <cell r="EG14">
            <v>37</v>
          </cell>
          <cell r="EH14">
            <v>3.9143786972438699</v>
          </cell>
          <cell r="EI14">
            <v>4.6738365192137401</v>
          </cell>
          <cell r="EJ14">
            <v>22</v>
          </cell>
          <cell r="EK14">
            <v>22</v>
          </cell>
          <cell r="EL14">
            <v>77.428690099514796</v>
          </cell>
          <cell r="EM14">
            <v>53.053912389936698</v>
          </cell>
          <cell r="EN14">
            <v>23</v>
          </cell>
          <cell r="EO14">
            <v>23</v>
          </cell>
          <cell r="EP14">
            <v>8.6272141706924295</v>
          </cell>
          <cell r="EQ14" t="str">
            <v>E (5)</v>
          </cell>
          <cell r="ER14">
            <v>39</v>
          </cell>
          <cell r="ES14">
            <v>39</v>
          </cell>
          <cell r="ET14">
            <v>243.07</v>
          </cell>
          <cell r="EU14">
            <v>15.9076820370988</v>
          </cell>
          <cell r="EV14">
            <v>24</v>
          </cell>
          <cell r="EW14">
            <v>24</v>
          </cell>
          <cell r="EX14">
            <v>209.71</v>
          </cell>
          <cell r="EY14">
            <v>17</v>
          </cell>
          <cell r="EZ14">
            <v>17</v>
          </cell>
          <cell r="FA14">
            <v>2</v>
          </cell>
        </row>
        <row r="15">
          <cell r="A15">
            <v>6471</v>
          </cell>
          <cell r="B15" t="str">
            <v>GRØNLANDSBANKEN</v>
          </cell>
          <cell r="C15">
            <v>201906</v>
          </cell>
          <cell r="D15" t="str">
            <v>3</v>
          </cell>
          <cell r="E15" t="str">
            <v>LIH</v>
          </cell>
          <cell r="F15">
            <v>6.9463349213339196</v>
          </cell>
          <cell r="G15">
            <v>7.1654603900636298</v>
          </cell>
          <cell r="H15">
            <v>37</v>
          </cell>
          <cell r="I15">
            <v>37</v>
          </cell>
          <cell r="J15">
            <v>57.774370767854897</v>
          </cell>
          <cell r="K15">
            <v>56.537945524503897</v>
          </cell>
          <cell r="L15">
            <v>43</v>
          </cell>
          <cell r="M15">
            <v>43</v>
          </cell>
          <cell r="N15">
            <v>2.8204306832361001</v>
          </cell>
          <cell r="O15">
            <v>3.2646176254710699</v>
          </cell>
          <cell r="P15">
            <v>52</v>
          </cell>
          <cell r="Q15">
            <v>52</v>
          </cell>
          <cell r="R15">
            <v>3.4355056310524299</v>
          </cell>
          <cell r="S15">
            <v>3.7295952971654001</v>
          </cell>
          <cell r="T15">
            <v>51</v>
          </cell>
          <cell r="U15">
            <v>51</v>
          </cell>
          <cell r="V15">
            <v>1.1472292021978701</v>
          </cell>
          <cell r="W15">
            <v>2.6598304643934401</v>
          </cell>
          <cell r="X15">
            <v>16</v>
          </cell>
          <cell r="Y15">
            <v>16</v>
          </cell>
          <cell r="Z15">
            <v>21.0667132454602</v>
          </cell>
          <cell r="AA15">
            <v>22.0775582747161</v>
          </cell>
          <cell r="AB15">
            <v>43</v>
          </cell>
          <cell r="AC15">
            <v>43</v>
          </cell>
          <cell r="AD15">
            <v>21.0667132454602</v>
          </cell>
          <cell r="AE15">
            <v>22.0775582747161</v>
          </cell>
          <cell r="AF15">
            <v>45</v>
          </cell>
          <cell r="AG15">
            <v>45</v>
          </cell>
          <cell r="AH15">
            <v>21.0667132454602</v>
          </cell>
          <cell r="AI15">
            <v>22.0775582747161</v>
          </cell>
          <cell r="AJ15">
            <v>46</v>
          </cell>
          <cell r="AK15">
            <v>46</v>
          </cell>
          <cell r="AL15">
            <v>-4.5786088147870903</v>
          </cell>
          <cell r="AM15">
            <v>7.4144188643082902</v>
          </cell>
          <cell r="AN15">
            <v>12</v>
          </cell>
          <cell r="AO15">
            <v>12</v>
          </cell>
          <cell r="AP15">
            <v>-4.5786088147870903</v>
          </cell>
          <cell r="AQ15">
            <v>7.4144188643082902</v>
          </cell>
          <cell r="AR15">
            <v>11</v>
          </cell>
          <cell r="AS15">
            <v>11</v>
          </cell>
          <cell r="AT15">
            <v>529.76003674476306</v>
          </cell>
          <cell r="AU15">
            <v>524.09501011075395</v>
          </cell>
          <cell r="AV15">
            <v>40</v>
          </cell>
          <cell r="AW15">
            <v>40</v>
          </cell>
          <cell r="AX15">
            <v>7.8683065523628999</v>
          </cell>
          <cell r="AY15">
            <v>17.316947808538799</v>
          </cell>
          <cell r="AZ15">
            <v>23</v>
          </cell>
          <cell r="BA15">
            <v>23</v>
          </cell>
          <cell r="BB15">
            <v>172.27</v>
          </cell>
          <cell r="BC15">
            <v>172.14</v>
          </cell>
          <cell r="BD15">
            <v>1</v>
          </cell>
          <cell r="BE15">
            <v>1</v>
          </cell>
          <cell r="BF15">
            <v>0.13000000000002401</v>
          </cell>
          <cell r="BG15">
            <v>172.14</v>
          </cell>
          <cell r="BH15">
            <v>22</v>
          </cell>
          <cell r="BI15">
            <v>22</v>
          </cell>
          <cell r="BJ15">
            <v>-28.1878187818782</v>
          </cell>
          <cell r="BK15">
            <v>9.0790139739434006E-2</v>
          </cell>
          <cell r="BL15">
            <v>16</v>
          </cell>
          <cell r="BM15">
            <v>16</v>
          </cell>
          <cell r="BN15">
            <v>11</v>
          </cell>
          <cell r="BO15">
            <v>11</v>
          </cell>
          <cell r="BP15">
            <v>59.451061626100497</v>
          </cell>
          <cell r="BQ15">
            <v>57.680250783699101</v>
          </cell>
          <cell r="BR15">
            <v>9</v>
          </cell>
          <cell r="BS15">
            <v>9</v>
          </cell>
          <cell r="BT15">
            <v>3.31229437323036</v>
          </cell>
          <cell r="BU15">
            <v>3.4582002198283202</v>
          </cell>
          <cell r="BV15">
            <v>39</v>
          </cell>
          <cell r="BW15">
            <v>39</v>
          </cell>
          <cell r="BX15">
            <v>16</v>
          </cell>
          <cell r="BY15">
            <v>16</v>
          </cell>
          <cell r="BZ15">
            <v>36.234903269412698</v>
          </cell>
          <cell r="CA15">
            <v>43.0008010539756</v>
          </cell>
          <cell r="CB15">
            <v>30</v>
          </cell>
          <cell r="CC15">
            <v>30</v>
          </cell>
          <cell r="CD15">
            <v>13.2222743958084</v>
          </cell>
          <cell r="CE15">
            <v>10.2079690638647</v>
          </cell>
          <cell r="CF15">
            <v>22</v>
          </cell>
          <cell r="CG15">
            <v>22</v>
          </cell>
          <cell r="CH15">
            <v>30.566816284328699</v>
          </cell>
          <cell r="CI15">
            <v>36.760305945691002</v>
          </cell>
          <cell r="CJ15">
            <v>33</v>
          </cell>
          <cell r="CK15">
            <v>33</v>
          </cell>
          <cell r="CL15">
            <v>0</v>
          </cell>
          <cell r="CM15">
            <v>4.9454846948141897</v>
          </cell>
          <cell r="CN15">
            <v>53</v>
          </cell>
          <cell r="CO15">
            <v>53</v>
          </cell>
          <cell r="CP15">
            <v>204.077375308174</v>
          </cell>
          <cell r="CQ15">
            <v>0.26858468550701498</v>
          </cell>
          <cell r="CR15">
            <v>1</v>
          </cell>
          <cell r="CS15">
            <v>1</v>
          </cell>
          <cell r="CT15">
            <v>17.740641639865299</v>
          </cell>
          <cell r="CU15">
            <v>15.1007026980314</v>
          </cell>
          <cell r="CV15">
            <v>48</v>
          </cell>
          <cell r="CW15">
            <v>48</v>
          </cell>
          <cell r="CX15">
            <v>0.28530738147839502</v>
          </cell>
          <cell r="CY15">
            <v>0.83173776919605102</v>
          </cell>
          <cell r="CZ15">
            <v>40</v>
          </cell>
          <cell r="DA15">
            <v>40</v>
          </cell>
          <cell r="DB15">
            <v>2</v>
          </cell>
          <cell r="DC15">
            <v>1.9</v>
          </cell>
          <cell r="DD15">
            <v>2</v>
          </cell>
          <cell r="DE15">
            <v>22</v>
          </cell>
          <cell r="DF15">
            <v>21</v>
          </cell>
          <cell r="DG15">
            <v>59.195992599916998</v>
          </cell>
          <cell r="DH15">
            <v>60.9165312997361</v>
          </cell>
          <cell r="DI15">
            <v>22</v>
          </cell>
          <cell r="DJ15">
            <v>22</v>
          </cell>
          <cell r="DK15">
            <v>11.2</v>
          </cell>
          <cell r="DL15">
            <v>10</v>
          </cell>
          <cell r="DM15">
            <v>11</v>
          </cell>
          <cell r="DN15">
            <v>11</v>
          </cell>
          <cell r="DO15">
            <v>44</v>
          </cell>
          <cell r="DP15">
            <v>44</v>
          </cell>
          <cell r="DQ15">
            <v>0.79999999999999905</v>
          </cell>
          <cell r="DR15">
            <v>51</v>
          </cell>
          <cell r="DS15">
            <v>51</v>
          </cell>
          <cell r="DT15">
            <v>7.6923076923076898</v>
          </cell>
          <cell r="DU15">
            <v>0.970873786407767</v>
          </cell>
          <cell r="DV15">
            <v>3</v>
          </cell>
          <cell r="DW15">
            <v>3</v>
          </cell>
          <cell r="DX15">
            <v>52</v>
          </cell>
          <cell r="DY15">
            <v>52</v>
          </cell>
          <cell r="DZ15">
            <v>18.000353816985601</v>
          </cell>
          <cell r="EA15">
            <v>14.637756886217799</v>
          </cell>
          <cell r="EB15">
            <v>2</v>
          </cell>
          <cell r="EC15">
            <v>2</v>
          </cell>
          <cell r="ED15">
            <v>2.3701376947249599</v>
          </cell>
          <cell r="EE15">
            <v>2.9273033351495998</v>
          </cell>
          <cell r="EF15">
            <v>40</v>
          </cell>
          <cell r="EG15">
            <v>40</v>
          </cell>
          <cell r="EH15">
            <v>5.7047854070363302</v>
          </cell>
          <cell r="EI15">
            <v>8.8175517953562608</v>
          </cell>
          <cell r="EJ15">
            <v>40</v>
          </cell>
          <cell r="EK15">
            <v>40</v>
          </cell>
          <cell r="EL15">
            <v>55.7413428610284</v>
          </cell>
          <cell r="EM15">
            <v>52.2057337711543</v>
          </cell>
          <cell r="EN15">
            <v>49</v>
          </cell>
          <cell r="EO15">
            <v>49</v>
          </cell>
          <cell r="EP15">
            <v>49.888306317616198</v>
          </cell>
          <cell r="EQ15" t="str">
            <v>THR (6)</v>
          </cell>
          <cell r="ER15">
            <v>7</v>
          </cell>
          <cell r="ES15">
            <v>7</v>
          </cell>
          <cell r="ET15">
            <v>165.28149999999999</v>
          </cell>
          <cell r="EU15">
            <v>-43.6937044355114</v>
          </cell>
          <cell r="EV15">
            <v>2</v>
          </cell>
          <cell r="EW15">
            <v>2</v>
          </cell>
          <cell r="EX15">
            <v>293.54000000000002</v>
          </cell>
          <cell r="EY15">
            <v>5</v>
          </cell>
          <cell r="EZ15">
            <v>5</v>
          </cell>
          <cell r="FA15">
            <v>2</v>
          </cell>
        </row>
        <row r="16">
          <cell r="A16">
            <v>6520</v>
          </cell>
          <cell r="B16" t="str">
            <v>LOLLANDS BNK</v>
          </cell>
          <cell r="C16">
            <v>201906</v>
          </cell>
          <cell r="D16" t="str">
            <v>3</v>
          </cell>
          <cell r="E16" t="str">
            <v>CES</v>
          </cell>
          <cell r="F16">
            <v>7.6416907855674596</v>
          </cell>
          <cell r="G16">
            <v>11.734352966470601</v>
          </cell>
          <cell r="H16">
            <v>46</v>
          </cell>
          <cell r="I16">
            <v>46</v>
          </cell>
          <cell r="J16">
            <v>63.032164491084401</v>
          </cell>
          <cell r="K16">
            <v>47.720336197586498</v>
          </cell>
          <cell r="L16">
            <v>38</v>
          </cell>
          <cell r="M16">
            <v>38</v>
          </cell>
          <cell r="N16">
            <v>2.02624918602594</v>
          </cell>
          <cell r="O16">
            <v>1.92041802553181</v>
          </cell>
          <cell r="P16">
            <v>48</v>
          </cell>
          <cell r="Q16">
            <v>48</v>
          </cell>
          <cell r="R16">
            <v>2.9154852288105801</v>
          </cell>
          <cell r="S16">
            <v>3.22209653760551</v>
          </cell>
          <cell r="T16">
            <v>47</v>
          </cell>
          <cell r="U16">
            <v>47</v>
          </cell>
          <cell r="V16">
            <v>1.60914404580348</v>
          </cell>
          <cell r="W16">
            <v>3.25347829221792</v>
          </cell>
          <cell r="X16">
            <v>38</v>
          </cell>
          <cell r="Y16">
            <v>38</v>
          </cell>
          <cell r="Z16">
            <v>17.760518284603499</v>
          </cell>
          <cell r="AA16">
            <v>15.3743356951771</v>
          </cell>
          <cell r="AB16">
            <v>15</v>
          </cell>
          <cell r="AC16">
            <v>15</v>
          </cell>
          <cell r="AD16">
            <v>15.2099882852325</v>
          </cell>
          <cell r="AE16">
            <v>14.9685609003587</v>
          </cell>
          <cell r="AF16">
            <v>9</v>
          </cell>
          <cell r="AG16">
            <v>9</v>
          </cell>
          <cell r="AH16">
            <v>15.2099882852325</v>
          </cell>
          <cell r="AI16">
            <v>14.968560883054399</v>
          </cell>
          <cell r="AJ16">
            <v>21</v>
          </cell>
          <cell r="AK16">
            <v>21</v>
          </cell>
          <cell r="AL16">
            <v>1.6128964332704101</v>
          </cell>
          <cell r="AM16">
            <v>5.0744720957787601</v>
          </cell>
          <cell r="AN16">
            <v>24</v>
          </cell>
          <cell r="AO16">
            <v>24</v>
          </cell>
          <cell r="AP16">
            <v>1.6128965507394</v>
          </cell>
          <cell r="AQ16">
            <v>5.0744719743080102</v>
          </cell>
          <cell r="AR16">
            <v>23</v>
          </cell>
          <cell r="AS16">
            <v>23</v>
          </cell>
          <cell r="AT16">
            <v>660.34888124862596</v>
          </cell>
          <cell r="AU16">
            <v>669.13613112054998</v>
          </cell>
          <cell r="AV16">
            <v>23</v>
          </cell>
          <cell r="AW16">
            <v>23</v>
          </cell>
          <cell r="AX16">
            <v>4.8778680074913296</v>
          </cell>
          <cell r="AY16">
            <v>14.434726472421399</v>
          </cell>
          <cell r="AZ16">
            <v>32</v>
          </cell>
          <cell r="BA16">
            <v>32</v>
          </cell>
          <cell r="BB16">
            <v>105.87</v>
          </cell>
          <cell r="BC16">
            <v>119.04</v>
          </cell>
          <cell r="BD16">
            <v>28</v>
          </cell>
          <cell r="BE16">
            <v>28</v>
          </cell>
          <cell r="BF16">
            <v>-13.17</v>
          </cell>
          <cell r="BG16">
            <v>119.04</v>
          </cell>
          <cell r="BH16">
            <v>41</v>
          </cell>
          <cell r="BI16">
            <v>41</v>
          </cell>
          <cell r="BK16">
            <v>0.16429918713630901</v>
          </cell>
          <cell r="BL16">
            <v>34</v>
          </cell>
          <cell r="BN16">
            <v>34</v>
          </cell>
          <cell r="BP16">
            <v>0.31561886889021601</v>
          </cell>
          <cell r="BQ16">
            <v>33.316764011432802</v>
          </cell>
          <cell r="BR16">
            <v>49</v>
          </cell>
          <cell r="BS16">
            <v>49</v>
          </cell>
          <cell r="BT16">
            <v>8.4221332173771</v>
          </cell>
          <cell r="BU16">
            <v>9.2264715841248908</v>
          </cell>
          <cell r="BV16">
            <v>8</v>
          </cell>
          <cell r="BW16">
            <v>8</v>
          </cell>
          <cell r="BX16">
            <v>47</v>
          </cell>
          <cell r="BY16">
            <v>47</v>
          </cell>
          <cell r="BZ16">
            <v>35.246841306788198</v>
          </cell>
          <cell r="CA16">
            <v>38.062777552127699</v>
          </cell>
          <cell r="CB16">
            <v>32</v>
          </cell>
          <cell r="CC16">
            <v>32</v>
          </cell>
          <cell r="CD16">
            <v>27.4198023147807</v>
          </cell>
          <cell r="CE16">
            <v>28.689526894789701</v>
          </cell>
          <cell r="CF16">
            <v>3</v>
          </cell>
          <cell r="CG16">
            <v>3</v>
          </cell>
          <cell r="CH16">
            <v>24.123032214364699</v>
          </cell>
          <cell r="CI16">
            <v>26.6329604884364</v>
          </cell>
          <cell r="CJ16">
            <v>39</v>
          </cell>
          <cell r="CK16">
            <v>39</v>
          </cell>
          <cell r="CL16">
            <v>14.863068161467099</v>
          </cell>
          <cell r="CM16">
            <v>15.928365816750301</v>
          </cell>
          <cell r="CN16">
            <v>8</v>
          </cell>
          <cell r="CO16">
            <v>8</v>
          </cell>
          <cell r="CP16">
            <v>3.5834736201153299</v>
          </cell>
          <cell r="CQ16">
            <v>4.4477060601578504</v>
          </cell>
          <cell r="CR16">
            <v>10</v>
          </cell>
          <cell r="CS16">
            <v>10</v>
          </cell>
          <cell r="CT16">
            <v>69.767230660299404</v>
          </cell>
          <cell r="CU16">
            <v>75.118073179701199</v>
          </cell>
          <cell r="CV16">
            <v>10</v>
          </cell>
          <cell r="CW16">
            <v>10</v>
          </cell>
          <cell r="CX16">
            <v>0.64717069659985305</v>
          </cell>
          <cell r="CY16">
            <v>2.51458759356658</v>
          </cell>
          <cell r="CZ16">
            <v>35</v>
          </cell>
          <cell r="DA16">
            <v>35</v>
          </cell>
          <cell r="DB16">
            <v>0.79</v>
          </cell>
          <cell r="DC16">
            <v>1.1000000000000001</v>
          </cell>
          <cell r="DD16">
            <v>0.79</v>
          </cell>
          <cell r="DE16">
            <v>41</v>
          </cell>
          <cell r="DF16">
            <v>41</v>
          </cell>
          <cell r="DG16">
            <v>54.960683420972103</v>
          </cell>
          <cell r="DH16">
            <v>59.564678360180999</v>
          </cell>
          <cell r="DI16">
            <v>28</v>
          </cell>
          <cell r="DJ16">
            <v>28</v>
          </cell>
          <cell r="DK16">
            <v>9.48</v>
          </cell>
          <cell r="DL16">
            <v>9.76</v>
          </cell>
          <cell r="DM16">
            <v>43</v>
          </cell>
          <cell r="DN16">
            <v>43</v>
          </cell>
          <cell r="DO16">
            <v>11</v>
          </cell>
          <cell r="DP16">
            <v>11</v>
          </cell>
          <cell r="DQ16">
            <v>3.0000000000001099E-2</v>
          </cell>
          <cell r="DR16">
            <v>34</v>
          </cell>
          <cell r="DS16">
            <v>34</v>
          </cell>
          <cell r="DT16">
            <v>0.31746031746033898</v>
          </cell>
          <cell r="DU16">
            <v>-3.4729315628192001</v>
          </cell>
          <cell r="DV16">
            <v>21</v>
          </cell>
          <cell r="DW16">
            <v>21</v>
          </cell>
          <cell r="DX16">
            <v>34</v>
          </cell>
          <cell r="DY16">
            <v>34</v>
          </cell>
          <cell r="DZ16">
            <v>10.320156082492799</v>
          </cell>
          <cell r="EA16">
            <v>11.005842377583299</v>
          </cell>
          <cell r="EB16">
            <v>16</v>
          </cell>
          <cell r="EC16">
            <v>16</v>
          </cell>
          <cell r="ED16">
            <v>18.6847320618499</v>
          </cell>
          <cell r="EE16">
            <v>16.7067643267454</v>
          </cell>
          <cell r="EF16">
            <v>6</v>
          </cell>
          <cell r="EG16">
            <v>6</v>
          </cell>
          <cell r="EH16">
            <v>4.5798831715301302</v>
          </cell>
          <cell r="EI16">
            <v>3.7333604608468698</v>
          </cell>
          <cell r="EJ16">
            <v>30</v>
          </cell>
          <cell r="EK16">
            <v>30</v>
          </cell>
          <cell r="EL16">
            <v>67.746807183426895</v>
          </cell>
          <cell r="EM16">
            <v>69.854192965592304</v>
          </cell>
          <cell r="EN16">
            <v>44</v>
          </cell>
          <cell r="EO16">
            <v>44</v>
          </cell>
          <cell r="EP16">
            <v>15.9265662779121</v>
          </cell>
          <cell r="EQ16" t="str">
            <v>L (19)</v>
          </cell>
          <cell r="ER16">
            <v>30</v>
          </cell>
          <cell r="ES16">
            <v>30</v>
          </cell>
          <cell r="ET16">
            <v>391.17300999999998</v>
          </cell>
          <cell r="EU16">
            <v>3.59933202423333</v>
          </cell>
          <cell r="EV16">
            <v>16</v>
          </cell>
          <cell r="EW16">
            <v>16</v>
          </cell>
          <cell r="EX16">
            <v>377.58256</v>
          </cell>
          <cell r="EY16">
            <v>29</v>
          </cell>
          <cell r="EZ16">
            <v>29</v>
          </cell>
          <cell r="FA16">
            <v>2</v>
          </cell>
        </row>
        <row r="17">
          <cell r="A17">
            <v>6620</v>
          </cell>
          <cell r="B17" t="str">
            <v>COOP BANK</v>
          </cell>
          <cell r="C17">
            <v>201906</v>
          </cell>
          <cell r="D17" t="str">
            <v>3</v>
          </cell>
          <cell r="E17" t="str">
            <v>MES</v>
          </cell>
          <cell r="F17">
            <v>-3.1505966324461099</v>
          </cell>
          <cell r="G17">
            <v>-9.7076030193419296</v>
          </cell>
          <cell r="H17">
            <v>2</v>
          </cell>
          <cell r="I17">
            <v>2</v>
          </cell>
          <cell r="J17">
            <v>113.99729880775</v>
          </cell>
          <cell r="K17">
            <v>146.310270210287</v>
          </cell>
          <cell r="L17">
            <v>2</v>
          </cell>
          <cell r="M17">
            <v>2</v>
          </cell>
          <cell r="N17">
            <v>0.107008781926661</v>
          </cell>
          <cell r="O17">
            <v>-0.63671740186594195</v>
          </cell>
          <cell r="P17">
            <v>3</v>
          </cell>
          <cell r="Q17">
            <v>3</v>
          </cell>
          <cell r="R17">
            <v>3.5646230663687501</v>
          </cell>
          <cell r="S17">
            <v>4.4106555109866497</v>
          </cell>
          <cell r="T17">
            <v>52</v>
          </cell>
          <cell r="U17">
            <v>52</v>
          </cell>
          <cell r="V17">
            <v>3.1515426115965799E-2</v>
          </cell>
          <cell r="W17">
            <v>0.32091834411022102</v>
          </cell>
          <cell r="X17">
            <v>2</v>
          </cell>
          <cell r="Y17">
            <v>2</v>
          </cell>
          <cell r="Z17">
            <v>18.028446517302999</v>
          </cell>
          <cell r="AA17">
            <v>21.927857046037499</v>
          </cell>
          <cell r="AB17">
            <v>17</v>
          </cell>
          <cell r="AC17">
            <v>17</v>
          </cell>
          <cell r="AD17">
            <v>18.028446517302999</v>
          </cell>
          <cell r="AE17">
            <v>21.927857046037499</v>
          </cell>
          <cell r="AF17">
            <v>30</v>
          </cell>
          <cell r="AG17">
            <v>30</v>
          </cell>
          <cell r="AH17">
            <v>18.028446517302999</v>
          </cell>
          <cell r="AI17">
            <v>21.927857046037499</v>
          </cell>
          <cell r="AJ17">
            <v>34</v>
          </cell>
          <cell r="AK17">
            <v>34</v>
          </cell>
          <cell r="AL17">
            <v>-17.782907470381801</v>
          </cell>
          <cell r="AM17">
            <v>-18.382844467479998</v>
          </cell>
          <cell r="AN17">
            <v>1</v>
          </cell>
          <cell r="AO17">
            <v>1</v>
          </cell>
          <cell r="AP17">
            <v>-17.782907470381801</v>
          </cell>
          <cell r="AQ17">
            <v>-18.382844467479998</v>
          </cell>
          <cell r="AR17">
            <v>1</v>
          </cell>
          <cell r="AS17">
            <v>1</v>
          </cell>
          <cell r="AT17">
            <v>607.00890064235398</v>
          </cell>
          <cell r="AU17">
            <v>498.13121700939899</v>
          </cell>
          <cell r="AV17">
            <v>30</v>
          </cell>
          <cell r="AW17">
            <v>30</v>
          </cell>
          <cell r="AX17">
            <v>13.5893506415457</v>
          </cell>
          <cell r="AY17">
            <v>128.15661557517399</v>
          </cell>
          <cell r="AZ17">
            <v>10</v>
          </cell>
          <cell r="BA17">
            <v>10</v>
          </cell>
          <cell r="BB17">
            <v>4.0599999999999996</v>
          </cell>
          <cell r="BC17">
            <v>3.89</v>
          </cell>
          <cell r="BD17">
            <v>51</v>
          </cell>
          <cell r="BE17">
            <v>51</v>
          </cell>
          <cell r="BF17">
            <v>0.16999999999999901</v>
          </cell>
          <cell r="BG17">
            <v>3.89</v>
          </cell>
          <cell r="BH17">
            <v>21</v>
          </cell>
          <cell r="BI17">
            <v>21</v>
          </cell>
          <cell r="BJ17">
            <v>-26.9090519090519</v>
          </cell>
          <cell r="BK17">
            <v>0.57107662398605596</v>
          </cell>
          <cell r="BL17">
            <v>15</v>
          </cell>
          <cell r="BM17">
            <v>15</v>
          </cell>
          <cell r="BN17">
            <v>12</v>
          </cell>
          <cell r="BO17">
            <v>12</v>
          </cell>
          <cell r="BP17">
            <v>34.986225895316799</v>
          </cell>
          <cell r="BQ17">
            <v>25.811437403400301</v>
          </cell>
          <cell r="BR17">
            <v>14</v>
          </cell>
          <cell r="BS17">
            <v>14</v>
          </cell>
          <cell r="BT17">
            <v>4.9706710464570598</v>
          </cell>
          <cell r="BU17">
            <v>5.0799533371807</v>
          </cell>
          <cell r="BV17">
            <v>21</v>
          </cell>
          <cell r="BW17">
            <v>21</v>
          </cell>
          <cell r="BX17">
            <v>34</v>
          </cell>
          <cell r="BY17">
            <v>34</v>
          </cell>
          <cell r="BZ17">
            <v>94.230186537743606</v>
          </cell>
          <cell r="CA17">
            <v>95.092512747183207</v>
          </cell>
          <cell r="CB17">
            <v>1</v>
          </cell>
          <cell r="CC17">
            <v>1</v>
          </cell>
          <cell r="CD17">
            <v>7.9353454120554003</v>
          </cell>
          <cell r="CE17">
            <v>7.1060970658898404</v>
          </cell>
          <cell r="CF17">
            <v>41</v>
          </cell>
          <cell r="CG17">
            <v>41</v>
          </cell>
          <cell r="CH17">
            <v>92.064654587944602</v>
          </cell>
          <cell r="CI17">
            <v>92.893902934110201</v>
          </cell>
          <cell r="CJ17">
            <v>1</v>
          </cell>
          <cell r="CK17">
            <v>1</v>
          </cell>
          <cell r="CL17">
            <v>5.6376629176986501</v>
          </cell>
          <cell r="CM17">
            <v>4.8971287316980403</v>
          </cell>
          <cell r="CN17">
            <v>39</v>
          </cell>
          <cell r="CO17">
            <v>39</v>
          </cell>
          <cell r="CP17">
            <v>1.23203337528929</v>
          </cell>
          <cell r="CQ17">
            <v>0.97851302528997897</v>
          </cell>
          <cell r="CR17">
            <v>32</v>
          </cell>
          <cell r="CS17">
            <v>32</v>
          </cell>
          <cell r="CT17">
            <v>0</v>
          </cell>
          <cell r="CU17">
            <v>0</v>
          </cell>
          <cell r="CV17">
            <v>53</v>
          </cell>
          <cell r="CW17">
            <v>53</v>
          </cell>
          <cell r="CZ17">
            <v>49</v>
          </cell>
          <cell r="DB17">
            <v>2.14</v>
          </cell>
          <cell r="DC17">
            <v>0.43</v>
          </cell>
          <cell r="DD17">
            <v>2.14</v>
          </cell>
          <cell r="DE17">
            <v>20</v>
          </cell>
          <cell r="DF17">
            <v>20</v>
          </cell>
          <cell r="DG17">
            <v>55.436023543822103</v>
          </cell>
          <cell r="DH17">
            <v>59.458706755543801</v>
          </cell>
          <cell r="DI17">
            <v>26</v>
          </cell>
          <cell r="DJ17">
            <v>26</v>
          </cell>
          <cell r="DK17">
            <v>10.308</v>
          </cell>
          <cell r="DL17">
            <v>13.007999999999999</v>
          </cell>
          <cell r="DM17">
            <v>27</v>
          </cell>
          <cell r="DN17">
            <v>27</v>
          </cell>
          <cell r="DO17">
            <v>28</v>
          </cell>
          <cell r="DP17">
            <v>28</v>
          </cell>
          <cell r="DQ17">
            <v>0.23699999999999999</v>
          </cell>
          <cell r="DR17">
            <v>44</v>
          </cell>
          <cell r="DS17">
            <v>44</v>
          </cell>
          <cell r="DT17">
            <v>2.35329162943103</v>
          </cell>
          <cell r="DU17">
            <v>1.20590895387398</v>
          </cell>
          <cell r="DV17">
            <v>11</v>
          </cell>
          <cell r="DW17">
            <v>11</v>
          </cell>
          <cell r="DX17">
            <v>44</v>
          </cell>
          <cell r="DY17">
            <v>44</v>
          </cell>
          <cell r="DZ17">
            <v>0</v>
          </cell>
          <cell r="EA17">
            <v>0</v>
          </cell>
          <cell r="EB17">
            <v>51</v>
          </cell>
          <cell r="EC17">
            <v>51</v>
          </cell>
          <cell r="ED17">
            <v>0</v>
          </cell>
          <cell r="EE17">
            <v>0</v>
          </cell>
          <cell r="EF17">
            <v>50</v>
          </cell>
          <cell r="EG17">
            <v>49</v>
          </cell>
          <cell r="EH17">
            <v>3.8566038994737801</v>
          </cell>
          <cell r="EI17">
            <v>6.4495918874827698</v>
          </cell>
          <cell r="EJ17">
            <v>21</v>
          </cell>
          <cell r="EK17">
            <v>21</v>
          </cell>
          <cell r="EL17">
            <v>98.308643415373894</v>
          </cell>
          <cell r="EM17">
            <v>114.29812552653701</v>
          </cell>
          <cell r="EN17">
            <v>3</v>
          </cell>
          <cell r="EO17">
            <v>3</v>
          </cell>
          <cell r="EQ17" t="str">
            <v>-</v>
          </cell>
          <cell r="ER17">
            <v>47</v>
          </cell>
          <cell r="ET17">
            <v>418.867549002038</v>
          </cell>
          <cell r="EV17">
            <v>35</v>
          </cell>
          <cell r="EX17">
            <v>439.35604511753297</v>
          </cell>
          <cell r="EY17">
            <v>31</v>
          </cell>
          <cell r="EZ17">
            <v>31</v>
          </cell>
          <cell r="FA17">
            <v>1</v>
          </cell>
        </row>
        <row r="18">
          <cell r="A18">
            <v>6771</v>
          </cell>
          <cell r="B18" t="str">
            <v>LÆGERNES BANK</v>
          </cell>
          <cell r="C18">
            <v>201906</v>
          </cell>
          <cell r="D18" t="str">
            <v>3</v>
          </cell>
          <cell r="E18" t="str">
            <v>SIV</v>
          </cell>
          <cell r="F18">
            <v>10.004486526400401</v>
          </cell>
          <cell r="G18">
            <v>3.7599061800348301</v>
          </cell>
          <cell r="H18">
            <v>51</v>
          </cell>
          <cell r="I18">
            <v>51</v>
          </cell>
          <cell r="J18">
            <v>65.857781959983697</v>
          </cell>
          <cell r="K18">
            <v>85.050569272249902</v>
          </cell>
          <cell r="L18">
            <v>36</v>
          </cell>
          <cell r="M18">
            <v>36</v>
          </cell>
          <cell r="N18">
            <v>1.50646690563108</v>
          </cell>
          <cell r="O18">
            <v>1.7609915960204301</v>
          </cell>
          <cell r="P18">
            <v>41</v>
          </cell>
          <cell r="Q18">
            <v>41</v>
          </cell>
          <cell r="R18">
            <v>0.96360423829064001</v>
          </cell>
          <cell r="S18">
            <v>0.783967664740576</v>
          </cell>
          <cell r="T18">
            <v>4</v>
          </cell>
          <cell r="U18">
            <v>4</v>
          </cell>
          <cell r="V18">
            <v>1.7998798821476301</v>
          </cell>
          <cell r="W18">
            <v>3.7051917811775801</v>
          </cell>
          <cell r="X18">
            <v>47</v>
          </cell>
          <cell r="Y18">
            <v>47</v>
          </cell>
          <cell r="Z18">
            <v>19.526273844395899</v>
          </cell>
          <cell r="AA18">
            <v>17.363796098685501</v>
          </cell>
          <cell r="AB18">
            <v>28</v>
          </cell>
          <cell r="AC18">
            <v>28</v>
          </cell>
          <cell r="AD18">
            <v>19.526273844395899</v>
          </cell>
          <cell r="AE18">
            <v>17.363810940870898</v>
          </cell>
          <cell r="AF18">
            <v>36</v>
          </cell>
          <cell r="AG18">
            <v>36</v>
          </cell>
          <cell r="AH18">
            <v>12.2639696781479</v>
          </cell>
          <cell r="AI18">
            <v>9.7446109633245506</v>
          </cell>
          <cell r="AJ18">
            <v>3</v>
          </cell>
          <cell r="AK18">
            <v>3</v>
          </cell>
          <cell r="AL18">
            <v>12.453849623730401</v>
          </cell>
          <cell r="AM18">
            <v>-10.1646734681201</v>
          </cell>
          <cell r="AN18">
            <v>47</v>
          </cell>
          <cell r="AO18">
            <v>47</v>
          </cell>
          <cell r="AP18">
            <v>25.8538665556312</v>
          </cell>
          <cell r="AQ18">
            <v>-8.5637364790869093</v>
          </cell>
          <cell r="AR18">
            <v>53</v>
          </cell>
          <cell r="AS18">
            <v>53</v>
          </cell>
          <cell r="AT18">
            <v>528.00086298439396</v>
          </cell>
          <cell r="AU18">
            <v>619.79789348240297</v>
          </cell>
          <cell r="AV18">
            <v>41</v>
          </cell>
          <cell r="AW18">
            <v>41</v>
          </cell>
          <cell r="AX18">
            <v>0.506310545441369</v>
          </cell>
          <cell r="AY18">
            <v>-7.2650474962945202</v>
          </cell>
          <cell r="AZ18">
            <v>44</v>
          </cell>
          <cell r="BA18">
            <v>44</v>
          </cell>
          <cell r="BB18">
            <v>58.32</v>
          </cell>
          <cell r="BC18">
            <v>75.290000000000006</v>
          </cell>
          <cell r="BD18">
            <v>42</v>
          </cell>
          <cell r="BE18">
            <v>42</v>
          </cell>
          <cell r="BF18">
            <v>-16.97</v>
          </cell>
          <cell r="BG18">
            <v>75.290000000000006</v>
          </cell>
          <cell r="BH18">
            <v>45</v>
          </cell>
          <cell r="BI18">
            <v>45</v>
          </cell>
          <cell r="BK18">
            <v>-5.3306441204311203E-2</v>
          </cell>
          <cell r="BL18">
            <v>35</v>
          </cell>
          <cell r="BN18">
            <v>35</v>
          </cell>
          <cell r="BP18">
            <v>3.8626609442060098</v>
          </cell>
          <cell r="BQ18">
            <v>3.2921810699588501</v>
          </cell>
          <cell r="BR18">
            <v>39</v>
          </cell>
          <cell r="BS18">
            <v>39</v>
          </cell>
          <cell r="BT18">
            <v>0.63525375573835197</v>
          </cell>
          <cell r="BU18">
            <v>0.84399216126520504</v>
          </cell>
          <cell r="BV18">
            <v>53</v>
          </cell>
          <cell r="BW18">
            <v>53</v>
          </cell>
          <cell r="BX18">
            <v>2</v>
          </cell>
          <cell r="BY18">
            <v>2</v>
          </cell>
          <cell r="BZ18">
            <v>32.957748926350803</v>
          </cell>
          <cell r="CA18">
            <v>37.495743475320602</v>
          </cell>
          <cell r="CB18">
            <v>37</v>
          </cell>
          <cell r="CC18">
            <v>37</v>
          </cell>
          <cell r="CD18">
            <v>1.01348103356668</v>
          </cell>
          <cell r="CE18">
            <v>1.3772440777717301</v>
          </cell>
          <cell r="CF18">
            <v>52</v>
          </cell>
          <cell r="CG18">
            <v>52</v>
          </cell>
          <cell r="CH18">
            <v>32.517409672655297</v>
          </cell>
          <cell r="CI18">
            <v>36.973178622193501</v>
          </cell>
          <cell r="CJ18">
            <v>30</v>
          </cell>
          <cell r="CK18">
            <v>30</v>
          </cell>
          <cell r="CL18">
            <v>0.837825121088006</v>
          </cell>
          <cell r="CM18">
            <v>0.87897385658039595</v>
          </cell>
          <cell r="CN18">
            <v>51</v>
          </cell>
          <cell r="CO18">
            <v>51</v>
          </cell>
          <cell r="CP18">
            <v>8.7493340784618092E-3</v>
          </cell>
          <cell r="CQ18">
            <v>2.7022421580145201E-2</v>
          </cell>
          <cell r="CR18">
            <v>50</v>
          </cell>
          <cell r="CS18">
            <v>50</v>
          </cell>
          <cell r="CT18">
            <v>133.25566946597701</v>
          </cell>
          <cell r="CU18">
            <v>163.509834125422</v>
          </cell>
          <cell r="CV18">
            <v>3</v>
          </cell>
          <cell r="CW18">
            <v>3</v>
          </cell>
          <cell r="CX18">
            <v>6.8081667016932998</v>
          </cell>
          <cell r="CY18">
            <v>7.1892379205066304</v>
          </cell>
          <cell r="CZ18">
            <v>2</v>
          </cell>
          <cell r="DA18">
            <v>2</v>
          </cell>
          <cell r="DB18">
            <v>8.3800000000000008</v>
          </cell>
          <cell r="DC18">
            <v>18.63</v>
          </cell>
          <cell r="DD18">
            <v>8.3800000000000008</v>
          </cell>
          <cell r="DE18">
            <v>1</v>
          </cell>
          <cell r="DF18">
            <v>1</v>
          </cell>
          <cell r="DG18">
            <v>34.698871360458597</v>
          </cell>
          <cell r="DH18">
            <v>39.405549870826</v>
          </cell>
          <cell r="DI18">
            <v>50</v>
          </cell>
          <cell r="DJ18">
            <v>50</v>
          </cell>
          <cell r="DK18">
            <v>13.09</v>
          </cell>
          <cell r="DL18">
            <v>11.275</v>
          </cell>
          <cell r="DM18">
            <v>3</v>
          </cell>
          <cell r="DN18">
            <v>3</v>
          </cell>
          <cell r="DO18">
            <v>52</v>
          </cell>
          <cell r="DP18">
            <v>52</v>
          </cell>
          <cell r="DQ18">
            <v>-2.0000000000006701E-3</v>
          </cell>
          <cell r="DR18">
            <v>26</v>
          </cell>
          <cell r="DS18">
            <v>26</v>
          </cell>
          <cell r="DT18">
            <v>-1.5276504735717299E-2</v>
          </cell>
          <cell r="DU18">
            <v>0.96398550165805996</v>
          </cell>
          <cell r="DV18">
            <v>29</v>
          </cell>
          <cell r="DW18">
            <v>29</v>
          </cell>
          <cell r="DX18">
            <v>26</v>
          </cell>
          <cell r="DY18">
            <v>26</v>
          </cell>
          <cell r="DZ18">
            <v>0</v>
          </cell>
          <cell r="EA18">
            <v>0</v>
          </cell>
          <cell r="EB18">
            <v>52</v>
          </cell>
          <cell r="EC18">
            <v>51</v>
          </cell>
          <cell r="ED18">
            <v>0</v>
          </cell>
          <cell r="EE18">
            <v>0</v>
          </cell>
          <cell r="EF18">
            <v>51</v>
          </cell>
          <cell r="EG18">
            <v>49</v>
          </cell>
          <cell r="EH18">
            <v>1.35873879754362</v>
          </cell>
          <cell r="EI18">
            <v>1.4192676809082001</v>
          </cell>
          <cell r="EJ18">
            <v>1</v>
          </cell>
          <cell r="EK18">
            <v>1</v>
          </cell>
          <cell r="EL18">
            <v>76.9109628321484</v>
          </cell>
          <cell r="EM18">
            <v>73.894944352469494</v>
          </cell>
          <cell r="EN18">
            <v>26</v>
          </cell>
          <cell r="EO18">
            <v>26</v>
          </cell>
          <cell r="EP18">
            <v>170.70321971122101</v>
          </cell>
          <cell r="EQ18" t="str">
            <v>ØE (36)</v>
          </cell>
          <cell r="ER18">
            <v>3</v>
          </cell>
          <cell r="ES18">
            <v>3</v>
          </cell>
          <cell r="ET18">
            <v>1444.02</v>
          </cell>
          <cell r="EV18">
            <v>36</v>
          </cell>
          <cell r="EX18">
            <v>901.13352999999995</v>
          </cell>
          <cell r="EY18">
            <v>49</v>
          </cell>
          <cell r="EZ18">
            <v>49</v>
          </cell>
          <cell r="FA18">
            <v>2</v>
          </cell>
        </row>
        <row r="19">
          <cell r="A19">
            <v>6860</v>
          </cell>
          <cell r="B19" t="str">
            <v>NORDFYNS BNK</v>
          </cell>
          <cell r="C19">
            <v>201906</v>
          </cell>
          <cell r="D19" t="str">
            <v>3</v>
          </cell>
          <cell r="E19" t="str">
            <v>SHE</v>
          </cell>
          <cell r="F19">
            <v>7.4054374832248602</v>
          </cell>
          <cell r="G19">
            <v>10.1185450196463</v>
          </cell>
          <cell r="H19">
            <v>43</v>
          </cell>
          <cell r="I19">
            <v>43</v>
          </cell>
          <cell r="J19">
            <v>70.007280270467007</v>
          </cell>
          <cell r="K19">
            <v>62.314684713101798</v>
          </cell>
          <cell r="L19">
            <v>29</v>
          </cell>
          <cell r="M19">
            <v>29</v>
          </cell>
          <cell r="N19">
            <v>1.1158307442359301</v>
          </cell>
          <cell r="O19">
            <v>1.7508694877308</v>
          </cell>
          <cell r="P19">
            <v>27</v>
          </cell>
          <cell r="Q19">
            <v>27</v>
          </cell>
          <cell r="R19">
            <v>2.1831582256063098</v>
          </cell>
          <cell r="S19">
            <v>2.4509215227632302</v>
          </cell>
          <cell r="T19">
            <v>23</v>
          </cell>
          <cell r="U19">
            <v>23</v>
          </cell>
          <cell r="V19">
            <v>2.1632456999761001</v>
          </cell>
          <cell r="W19">
            <v>4.3581519944647003</v>
          </cell>
          <cell r="X19">
            <v>53</v>
          </cell>
          <cell r="Y19">
            <v>53</v>
          </cell>
          <cell r="Z19">
            <v>15.2627822881422</v>
          </cell>
          <cell r="AA19">
            <v>15.6699907376602</v>
          </cell>
          <cell r="AB19">
            <v>1</v>
          </cell>
          <cell r="AC19">
            <v>1</v>
          </cell>
          <cell r="AD19">
            <v>13.0285615033415</v>
          </cell>
          <cell r="AE19">
            <v>14.006843066941</v>
          </cell>
          <cell r="AF19">
            <v>1</v>
          </cell>
          <cell r="AG19">
            <v>1</v>
          </cell>
          <cell r="AH19">
            <v>13.0285615033415</v>
          </cell>
          <cell r="AI19">
            <v>14.006843066941</v>
          </cell>
          <cell r="AJ19">
            <v>5</v>
          </cell>
          <cell r="AK19">
            <v>5</v>
          </cell>
          <cell r="AL19">
            <v>-6.9843115891576302</v>
          </cell>
          <cell r="AM19">
            <v>11.3657754220005</v>
          </cell>
          <cell r="AN19">
            <v>5</v>
          </cell>
          <cell r="AO19">
            <v>5</v>
          </cell>
          <cell r="AP19">
            <v>-6.9843115891576302</v>
          </cell>
          <cell r="AQ19">
            <v>15.0145541281882</v>
          </cell>
          <cell r="AR19">
            <v>4</v>
          </cell>
          <cell r="AS19">
            <v>4</v>
          </cell>
          <cell r="AT19">
            <v>837.590218622365</v>
          </cell>
          <cell r="AU19">
            <v>752.48369548013295</v>
          </cell>
          <cell r="AV19">
            <v>7</v>
          </cell>
          <cell r="AW19">
            <v>7</v>
          </cell>
          <cell r="AX19">
            <v>4.9842570576411198</v>
          </cell>
          <cell r="AY19">
            <v>11.467167108327899</v>
          </cell>
          <cell r="AZ19">
            <v>30</v>
          </cell>
          <cell r="BA19">
            <v>30</v>
          </cell>
          <cell r="BB19">
            <v>90.62</v>
          </cell>
          <cell r="BC19">
            <v>88.73</v>
          </cell>
          <cell r="BD19">
            <v>35</v>
          </cell>
          <cell r="BE19">
            <v>35</v>
          </cell>
          <cell r="BF19">
            <v>1.89</v>
          </cell>
          <cell r="BG19">
            <v>88.73</v>
          </cell>
          <cell r="BH19">
            <v>20</v>
          </cell>
          <cell r="BI19">
            <v>20</v>
          </cell>
          <cell r="BJ19">
            <v>10470</v>
          </cell>
          <cell r="BK19">
            <v>0.11520151364108</v>
          </cell>
          <cell r="BL19">
            <v>1</v>
          </cell>
          <cell r="BM19">
            <v>1</v>
          </cell>
          <cell r="BN19">
            <v>26</v>
          </cell>
          <cell r="BO19">
            <v>26</v>
          </cell>
          <cell r="BP19">
            <v>9.5076149637734702</v>
          </cell>
          <cell r="BQ19">
            <v>52.074139452780202</v>
          </cell>
          <cell r="BR19">
            <v>27</v>
          </cell>
          <cell r="BS19">
            <v>27</v>
          </cell>
          <cell r="BT19">
            <v>3.5158441135695799</v>
          </cell>
          <cell r="BU19">
            <v>3.25280580459071</v>
          </cell>
          <cell r="BV19">
            <v>36</v>
          </cell>
          <cell r="BW19">
            <v>36</v>
          </cell>
          <cell r="BX19">
            <v>19</v>
          </cell>
          <cell r="BY19">
            <v>19</v>
          </cell>
          <cell r="BZ19">
            <v>46.589046820210598</v>
          </cell>
          <cell r="CA19">
            <v>36.529241745690101</v>
          </cell>
          <cell r="CB19">
            <v>13</v>
          </cell>
          <cell r="CC19">
            <v>13</v>
          </cell>
          <cell r="CD19">
            <v>11.774637992744699</v>
          </cell>
          <cell r="CE19">
            <v>17.1947716407584</v>
          </cell>
          <cell r="CF19">
            <v>27</v>
          </cell>
          <cell r="CG19">
            <v>27</v>
          </cell>
          <cell r="CH19">
            <v>39.423271419141102</v>
          </cell>
          <cell r="CI19">
            <v>28.267006019161201</v>
          </cell>
          <cell r="CJ19">
            <v>19</v>
          </cell>
          <cell r="CK19">
            <v>19</v>
          </cell>
          <cell r="CL19">
            <v>6.4714399843873203</v>
          </cell>
          <cell r="CM19">
            <v>7.0667048638225198</v>
          </cell>
          <cell r="CN19">
            <v>31</v>
          </cell>
          <cell r="CO19">
            <v>31</v>
          </cell>
          <cell r="CP19">
            <v>1.13374640656259</v>
          </cell>
          <cell r="CQ19">
            <v>1.02924392734531</v>
          </cell>
          <cell r="CR19">
            <v>34</v>
          </cell>
          <cell r="CS19">
            <v>34</v>
          </cell>
          <cell r="CT19">
            <v>41.372754521026501</v>
          </cell>
          <cell r="CU19">
            <v>59.251949914103598</v>
          </cell>
          <cell r="CV19">
            <v>28</v>
          </cell>
          <cell r="CW19">
            <v>28</v>
          </cell>
          <cell r="CX19">
            <v>3.2798419868267499</v>
          </cell>
          <cell r="CY19">
            <v>3.5521788689443698</v>
          </cell>
          <cell r="CZ19">
            <v>15</v>
          </cell>
          <cell r="DA19">
            <v>15</v>
          </cell>
          <cell r="DB19">
            <v>0.6</v>
          </cell>
          <cell r="DC19">
            <v>3.6</v>
          </cell>
          <cell r="DD19">
            <v>0.6</v>
          </cell>
          <cell r="DE19">
            <v>43</v>
          </cell>
          <cell r="DF19">
            <v>43</v>
          </cell>
          <cell r="DG19">
            <v>44.906381706939399</v>
          </cell>
          <cell r="DH19">
            <v>48.584998204531203</v>
          </cell>
          <cell r="DI19">
            <v>43</v>
          </cell>
          <cell r="DJ19">
            <v>43</v>
          </cell>
          <cell r="DK19">
            <v>9.48</v>
          </cell>
          <cell r="DL19">
            <v>8.8000000000000007</v>
          </cell>
          <cell r="DM19">
            <v>44</v>
          </cell>
          <cell r="DN19">
            <v>43</v>
          </cell>
          <cell r="DO19">
            <v>12</v>
          </cell>
          <cell r="DP19">
            <v>11</v>
          </cell>
          <cell r="DQ19">
            <v>-1.9999999999999601E-2</v>
          </cell>
          <cell r="DR19">
            <v>24</v>
          </cell>
          <cell r="DS19">
            <v>24</v>
          </cell>
          <cell r="DT19">
            <v>-0.21052631578947201</v>
          </cell>
          <cell r="DU19">
            <v>-5</v>
          </cell>
          <cell r="DV19">
            <v>31</v>
          </cell>
          <cell r="DW19">
            <v>31</v>
          </cell>
          <cell r="DX19">
            <v>24</v>
          </cell>
          <cell r="DY19">
            <v>24</v>
          </cell>
          <cell r="DZ19">
            <v>9.3418963407528306</v>
          </cell>
          <cell r="EA19">
            <v>9.0042718862462099</v>
          </cell>
          <cell r="EB19">
            <v>22</v>
          </cell>
          <cell r="EC19">
            <v>22</v>
          </cell>
          <cell r="ED19">
            <v>2.9274705745251102</v>
          </cell>
          <cell r="EE19">
            <v>2.81634713569454</v>
          </cell>
          <cell r="EF19">
            <v>38</v>
          </cell>
          <cell r="EG19">
            <v>38</v>
          </cell>
          <cell r="EH19">
            <v>2.0918783720368901</v>
          </cell>
          <cell r="EI19">
            <v>4.7391159023019496</v>
          </cell>
          <cell r="EJ19">
            <v>3</v>
          </cell>
          <cell r="EK19">
            <v>3</v>
          </cell>
          <cell r="EL19">
            <v>75.266981841865899</v>
          </cell>
          <cell r="EM19">
            <v>76.148129104634606</v>
          </cell>
          <cell r="EN19">
            <v>30</v>
          </cell>
          <cell r="EO19">
            <v>30</v>
          </cell>
          <cell r="EP19">
            <v>8.9555474322245097</v>
          </cell>
          <cell r="EQ19" t="str">
            <v>E (9)</v>
          </cell>
          <cell r="ER19">
            <v>36</v>
          </cell>
          <cell r="ES19">
            <v>36</v>
          </cell>
          <cell r="ET19">
            <v>574.94000000000005</v>
          </cell>
          <cell r="EV19">
            <v>37</v>
          </cell>
          <cell r="EX19">
            <v>517.49</v>
          </cell>
          <cell r="EY19">
            <v>42</v>
          </cell>
          <cell r="EZ19">
            <v>42</v>
          </cell>
          <cell r="FA19">
            <v>2</v>
          </cell>
        </row>
        <row r="20">
          <cell r="A20">
            <v>6880</v>
          </cell>
          <cell r="B20" t="str">
            <v>TOTALBANKEN</v>
          </cell>
          <cell r="C20">
            <v>201906</v>
          </cell>
          <cell r="D20" t="str">
            <v>3</v>
          </cell>
          <cell r="E20" t="str">
            <v>SIV</v>
          </cell>
          <cell r="F20">
            <v>12.5470263008611</v>
          </cell>
          <cell r="G20">
            <v>7.6092250638730601</v>
          </cell>
          <cell r="H20">
            <v>53</v>
          </cell>
          <cell r="I20">
            <v>53</v>
          </cell>
          <cell r="J20">
            <v>46.874439836999997</v>
          </cell>
          <cell r="K20">
            <v>62.135578326742902</v>
          </cell>
          <cell r="L20">
            <v>53</v>
          </cell>
          <cell r="M20">
            <v>53</v>
          </cell>
          <cell r="N20">
            <v>1.36342485036019</v>
          </cell>
          <cell r="O20">
            <v>1.38397450754061</v>
          </cell>
          <cell r="P20">
            <v>35</v>
          </cell>
          <cell r="Q20">
            <v>35</v>
          </cell>
          <cell r="R20">
            <v>2.3318608930450799</v>
          </cell>
          <cell r="S20">
            <v>2.6468249815835398</v>
          </cell>
          <cell r="T20">
            <v>31</v>
          </cell>
          <cell r="U20">
            <v>31</v>
          </cell>
          <cell r="V20">
            <v>1.6778758390140101</v>
          </cell>
          <cell r="W20">
            <v>3.6531858301555702</v>
          </cell>
          <cell r="X20">
            <v>42</v>
          </cell>
          <cell r="Y20">
            <v>42</v>
          </cell>
          <cell r="Z20">
            <v>16.9773859662169</v>
          </cell>
          <cell r="AA20">
            <v>16.904975292975202</v>
          </cell>
          <cell r="AB20">
            <v>7</v>
          </cell>
          <cell r="AC20">
            <v>7</v>
          </cell>
          <cell r="AD20">
            <v>15.2836988190156</v>
          </cell>
          <cell r="AE20">
            <v>15.224065303100801</v>
          </cell>
          <cell r="AF20">
            <v>10</v>
          </cell>
          <cell r="AG20">
            <v>10</v>
          </cell>
          <cell r="AH20">
            <v>12.531457204813499</v>
          </cell>
          <cell r="AI20">
            <v>12.2598995581565</v>
          </cell>
          <cell r="AJ20">
            <v>4</v>
          </cell>
          <cell r="AK20">
            <v>4</v>
          </cell>
          <cell r="AL20">
            <v>0.391705597207959</v>
          </cell>
          <cell r="AM20">
            <v>-3.28957411993124</v>
          </cell>
          <cell r="AN20">
            <v>20</v>
          </cell>
          <cell r="AO20">
            <v>20</v>
          </cell>
          <cell r="AP20">
            <v>2.2150071080832698</v>
          </cell>
          <cell r="AQ20">
            <v>8.4598557199377904</v>
          </cell>
          <cell r="AR20">
            <v>25</v>
          </cell>
          <cell r="AS20">
            <v>25</v>
          </cell>
          <cell r="AT20">
            <v>762.96962133353497</v>
          </cell>
          <cell r="AU20">
            <v>737.55637511709597</v>
          </cell>
          <cell r="AV20">
            <v>12</v>
          </cell>
          <cell r="AW20">
            <v>12</v>
          </cell>
          <cell r="AX20">
            <v>11.9657802778662</v>
          </cell>
          <cell r="AY20">
            <v>24.005652394891602</v>
          </cell>
          <cell r="AZ20">
            <v>12</v>
          </cell>
          <cell r="BA20">
            <v>12</v>
          </cell>
          <cell r="BB20">
            <v>152.69</v>
          </cell>
          <cell r="BC20">
            <v>153.37</v>
          </cell>
          <cell r="BD20">
            <v>3</v>
          </cell>
          <cell r="BE20">
            <v>3</v>
          </cell>
          <cell r="BF20">
            <v>-0.68000000000000704</v>
          </cell>
          <cell r="BG20">
            <v>153.37</v>
          </cell>
          <cell r="BH20">
            <v>24</v>
          </cell>
          <cell r="BI20">
            <v>24</v>
          </cell>
          <cell r="BK20">
            <v>-0.345863894459638</v>
          </cell>
          <cell r="BL20">
            <v>36</v>
          </cell>
          <cell r="BN20">
            <v>36</v>
          </cell>
          <cell r="BP20">
            <v>0</v>
          </cell>
          <cell r="BQ20">
            <v>0</v>
          </cell>
          <cell r="BR20">
            <v>52</v>
          </cell>
          <cell r="BS20">
            <v>52</v>
          </cell>
          <cell r="BT20">
            <v>5.7018064976940703</v>
          </cell>
          <cell r="BU20">
            <v>7.0577604110440104</v>
          </cell>
          <cell r="BV20">
            <v>16</v>
          </cell>
          <cell r="BW20">
            <v>16</v>
          </cell>
          <cell r="BX20">
            <v>39</v>
          </cell>
          <cell r="BY20">
            <v>39</v>
          </cell>
          <cell r="BZ20">
            <v>52.900844699034899</v>
          </cell>
          <cell r="CA20">
            <v>52.980581417089802</v>
          </cell>
          <cell r="CB20">
            <v>10</v>
          </cell>
          <cell r="CC20">
            <v>10</v>
          </cell>
          <cell r="CD20">
            <v>12.8067423909119</v>
          </cell>
          <cell r="CE20">
            <v>16.107021003204999</v>
          </cell>
          <cell r="CF20">
            <v>24</v>
          </cell>
          <cell r="CG20">
            <v>24</v>
          </cell>
          <cell r="CH20">
            <v>47.506931969497899</v>
          </cell>
          <cell r="CI20">
            <v>45.822664207297699</v>
          </cell>
          <cell r="CJ20">
            <v>9</v>
          </cell>
          <cell r="CK20">
            <v>9</v>
          </cell>
          <cell r="CL20">
            <v>6.8541422691567497</v>
          </cell>
          <cell r="CM20">
            <v>9.4355505592286999</v>
          </cell>
          <cell r="CN20">
            <v>29</v>
          </cell>
          <cell r="CO20">
            <v>29</v>
          </cell>
          <cell r="CP20">
            <v>1.5960251748060199</v>
          </cell>
          <cell r="CQ20">
            <v>2.25707371910904</v>
          </cell>
          <cell r="CR20">
            <v>26</v>
          </cell>
          <cell r="CS20">
            <v>26</v>
          </cell>
          <cell r="CT20">
            <v>11.4561900342652</v>
          </cell>
          <cell r="CU20">
            <v>20.772612300196801</v>
          </cell>
          <cell r="CV20">
            <v>52</v>
          </cell>
          <cell r="CW20">
            <v>52</v>
          </cell>
          <cell r="CX20">
            <v>1.4619254251248299</v>
          </cell>
          <cell r="CY20">
            <v>0.74902211419287201</v>
          </cell>
          <cell r="CZ20">
            <v>25</v>
          </cell>
          <cell r="DA20">
            <v>25</v>
          </cell>
          <cell r="DB20">
            <v>-0.02</v>
          </cell>
          <cell r="DC20">
            <v>1.7</v>
          </cell>
          <cell r="DD20">
            <v>0.02</v>
          </cell>
          <cell r="DE20">
            <v>54</v>
          </cell>
          <cell r="DF20">
            <v>54</v>
          </cell>
          <cell r="DG20">
            <v>62.004494562005497</v>
          </cell>
          <cell r="DH20">
            <v>66.230226240606797</v>
          </cell>
          <cell r="DI20">
            <v>17</v>
          </cell>
          <cell r="DJ20">
            <v>17</v>
          </cell>
          <cell r="DK20">
            <v>10.388</v>
          </cell>
          <cell r="DL20">
            <v>10.55</v>
          </cell>
          <cell r="DM20">
            <v>24</v>
          </cell>
          <cell r="DN20">
            <v>24</v>
          </cell>
          <cell r="DO20">
            <v>31</v>
          </cell>
          <cell r="DP20">
            <v>31</v>
          </cell>
          <cell r="DQ20">
            <v>0.193</v>
          </cell>
          <cell r="DR20">
            <v>42</v>
          </cell>
          <cell r="DS20">
            <v>42</v>
          </cell>
          <cell r="DT20">
            <v>1.89308484551249</v>
          </cell>
          <cell r="DU20">
            <v>-1.6306445387881201</v>
          </cell>
          <cell r="DV20">
            <v>13</v>
          </cell>
          <cell r="DW20">
            <v>13</v>
          </cell>
          <cell r="DX20">
            <v>42</v>
          </cell>
          <cell r="DY20">
            <v>42</v>
          </cell>
          <cell r="DZ20">
            <v>8.7909450140050307</v>
          </cell>
          <cell r="EA20">
            <v>11.4918394760226</v>
          </cell>
          <cell r="EB20">
            <v>23</v>
          </cell>
          <cell r="EC20">
            <v>23</v>
          </cell>
          <cell r="ED20">
            <v>7.8951711763537604</v>
          </cell>
          <cell r="EE20">
            <v>8.4531540720672904</v>
          </cell>
          <cell r="EF20">
            <v>26</v>
          </cell>
          <cell r="EG20">
            <v>26</v>
          </cell>
          <cell r="EH20">
            <v>2.64933240926071</v>
          </cell>
          <cell r="EI20">
            <v>3.9635591380486401</v>
          </cell>
          <cell r="EJ20">
            <v>7</v>
          </cell>
          <cell r="EK20">
            <v>7</v>
          </cell>
          <cell r="EL20">
            <v>69.4507413091534</v>
          </cell>
          <cell r="EM20">
            <v>69.447679383860503</v>
          </cell>
          <cell r="EN20">
            <v>39</v>
          </cell>
          <cell r="EO20">
            <v>39</v>
          </cell>
          <cell r="EP20">
            <v>25.8100463973221</v>
          </cell>
          <cell r="EQ20" t="str">
            <v>FF (20)</v>
          </cell>
          <cell r="ER20">
            <v>19</v>
          </cell>
          <cell r="ES20">
            <v>19</v>
          </cell>
          <cell r="ET20">
            <v>261.43</v>
          </cell>
          <cell r="EU20">
            <v>29.857937611762399</v>
          </cell>
          <cell r="EV20">
            <v>29</v>
          </cell>
          <cell r="EW20">
            <v>29</v>
          </cell>
          <cell r="EX20">
            <v>201.32</v>
          </cell>
          <cell r="EY20">
            <v>19</v>
          </cell>
          <cell r="EZ20">
            <v>19</v>
          </cell>
          <cell r="FA20">
            <v>3</v>
          </cell>
        </row>
        <row r="21">
          <cell r="A21">
            <v>7320</v>
          </cell>
          <cell r="B21" t="str">
            <v>DJURSLANDS BNK</v>
          </cell>
          <cell r="C21">
            <v>201906</v>
          </cell>
          <cell r="D21" t="str">
            <v>3</v>
          </cell>
          <cell r="E21" t="str">
            <v>SIV</v>
          </cell>
          <cell r="F21">
            <v>7.7457781165989701</v>
          </cell>
          <cell r="G21">
            <v>7.1875403101530901</v>
          </cell>
          <cell r="H21">
            <v>47</v>
          </cell>
          <cell r="I21">
            <v>47</v>
          </cell>
          <cell r="J21">
            <v>57.2768812234225</v>
          </cell>
          <cell r="K21">
            <v>59.690307759425203</v>
          </cell>
          <cell r="L21">
            <v>44</v>
          </cell>
          <cell r="M21">
            <v>44</v>
          </cell>
          <cell r="N21">
            <v>0.98662976056260399</v>
          </cell>
          <cell r="O21">
            <v>1.12111459794437</v>
          </cell>
          <cell r="P21">
            <v>21</v>
          </cell>
          <cell r="Q21">
            <v>21</v>
          </cell>
          <cell r="R21">
            <v>1.6648002472195</v>
          </cell>
          <cell r="S21">
            <v>1.84279027372295</v>
          </cell>
          <cell r="T21">
            <v>8</v>
          </cell>
          <cell r="U21">
            <v>8</v>
          </cell>
          <cell r="V21">
            <v>1.5436950195787</v>
          </cell>
          <cell r="W21">
            <v>3.0278220334788402</v>
          </cell>
          <cell r="X21">
            <v>33</v>
          </cell>
          <cell r="Y21">
            <v>33</v>
          </cell>
          <cell r="Z21">
            <v>16.664909561603601</v>
          </cell>
          <cell r="AA21">
            <v>17.466518344087898</v>
          </cell>
          <cell r="AB21">
            <v>6</v>
          </cell>
          <cell r="AC21">
            <v>6</v>
          </cell>
          <cell r="AD21">
            <v>16.664909561603601</v>
          </cell>
          <cell r="AE21">
            <v>17.466518344087898</v>
          </cell>
          <cell r="AF21">
            <v>19</v>
          </cell>
          <cell r="AG21">
            <v>19</v>
          </cell>
          <cell r="AH21">
            <v>16.664909561603601</v>
          </cell>
          <cell r="AI21">
            <v>17.466518344087898</v>
          </cell>
          <cell r="AJ21">
            <v>27</v>
          </cell>
          <cell r="AK21">
            <v>27</v>
          </cell>
          <cell r="AL21">
            <v>-4.5894022305572602</v>
          </cell>
          <cell r="AM21">
            <v>5.2472098504804601</v>
          </cell>
          <cell r="AN21">
            <v>11</v>
          </cell>
          <cell r="AO21">
            <v>11</v>
          </cell>
          <cell r="AP21">
            <v>-4.5894022305572602</v>
          </cell>
          <cell r="AQ21">
            <v>5.2472097994828797</v>
          </cell>
          <cell r="AR21">
            <v>10</v>
          </cell>
          <cell r="AS21">
            <v>10</v>
          </cell>
          <cell r="AT21">
            <v>849.58561164014702</v>
          </cell>
          <cell r="AU21">
            <v>792.96726181785903</v>
          </cell>
          <cell r="AV21">
            <v>6</v>
          </cell>
          <cell r="AW21">
            <v>6</v>
          </cell>
          <cell r="AX21">
            <v>8.6369640869487405</v>
          </cell>
          <cell r="AY21">
            <v>27.087104811578001</v>
          </cell>
          <cell r="AZ21">
            <v>20</v>
          </cell>
          <cell r="BA21">
            <v>20</v>
          </cell>
          <cell r="BB21">
            <v>114.43</v>
          </cell>
          <cell r="BC21">
            <v>127.03</v>
          </cell>
          <cell r="BD21">
            <v>22</v>
          </cell>
          <cell r="BE21">
            <v>22</v>
          </cell>
          <cell r="BF21">
            <v>-12.6</v>
          </cell>
          <cell r="BG21">
            <v>127.03</v>
          </cell>
          <cell r="BH21">
            <v>40</v>
          </cell>
          <cell r="BI21">
            <v>40</v>
          </cell>
          <cell r="BK21">
            <v>-0.23496666965446</v>
          </cell>
          <cell r="BL21">
            <v>37</v>
          </cell>
          <cell r="BN21">
            <v>37</v>
          </cell>
          <cell r="BP21">
            <v>0.57655349135169798</v>
          </cell>
          <cell r="BQ21">
            <v>0.178468068686089</v>
          </cell>
          <cell r="BR21">
            <v>46</v>
          </cell>
          <cell r="BS21">
            <v>46</v>
          </cell>
          <cell r="BT21">
            <v>3.24272917679159</v>
          </cell>
          <cell r="BU21">
            <v>3.65617623437794</v>
          </cell>
          <cell r="BV21">
            <v>40</v>
          </cell>
          <cell r="BW21">
            <v>40</v>
          </cell>
          <cell r="BX21">
            <v>15</v>
          </cell>
          <cell r="BY21">
            <v>15</v>
          </cell>
          <cell r="BZ21">
            <v>31.516089870776799</v>
          </cell>
          <cell r="CA21">
            <v>32.189917500083503</v>
          </cell>
          <cell r="CB21">
            <v>39</v>
          </cell>
          <cell r="CC21">
            <v>39</v>
          </cell>
          <cell r="CD21">
            <v>10.978064140049099</v>
          </cell>
          <cell r="CE21">
            <v>14.657673691766799</v>
          </cell>
          <cell r="CF21">
            <v>29</v>
          </cell>
          <cell r="CG21">
            <v>29</v>
          </cell>
          <cell r="CH21">
            <v>23.829409764476999</v>
          </cell>
          <cell r="CI21">
            <v>21.235164728063602</v>
          </cell>
          <cell r="CJ21">
            <v>40</v>
          </cell>
          <cell r="CK21">
            <v>40</v>
          </cell>
          <cell r="CL21">
            <v>4.2510114768966902</v>
          </cell>
          <cell r="CM21">
            <v>5.2985640658877902</v>
          </cell>
          <cell r="CN21">
            <v>43</v>
          </cell>
          <cell r="CO21">
            <v>43</v>
          </cell>
          <cell r="CP21">
            <v>1.9398273812178899</v>
          </cell>
          <cell r="CQ21">
            <v>1.74668289197858</v>
          </cell>
          <cell r="CR21">
            <v>21</v>
          </cell>
          <cell r="CS21">
            <v>21</v>
          </cell>
          <cell r="CT21">
            <v>35.512508144071099</v>
          </cell>
          <cell r="CU21">
            <v>40.120462398700802</v>
          </cell>
          <cell r="CV21">
            <v>38</v>
          </cell>
          <cell r="CW21">
            <v>38</v>
          </cell>
          <cell r="CX21">
            <v>1.5922514655429001</v>
          </cell>
          <cell r="CY21">
            <v>1.61571069045282</v>
          </cell>
          <cell r="CZ21">
            <v>23</v>
          </cell>
          <cell r="DA21">
            <v>23</v>
          </cell>
          <cell r="DB21">
            <v>1.9</v>
          </cell>
          <cell r="DC21">
            <v>2.1</v>
          </cell>
          <cell r="DD21">
            <v>1.9</v>
          </cell>
          <cell r="DE21">
            <v>23</v>
          </cell>
          <cell r="DF21">
            <v>23</v>
          </cell>
          <cell r="DG21">
            <v>47.244422388549097</v>
          </cell>
          <cell r="DH21">
            <v>50.225679337292597</v>
          </cell>
          <cell r="DI21">
            <v>38</v>
          </cell>
          <cell r="DJ21">
            <v>38</v>
          </cell>
          <cell r="DK21">
            <v>9.9220000000000006</v>
          </cell>
          <cell r="DL21">
            <v>10.34</v>
          </cell>
          <cell r="DM21">
            <v>34</v>
          </cell>
          <cell r="DN21">
            <v>34</v>
          </cell>
          <cell r="DO21">
            <v>21</v>
          </cell>
          <cell r="DP21">
            <v>21</v>
          </cell>
          <cell r="DQ21">
            <v>-9.9999999999999603E-2</v>
          </cell>
          <cell r="DR21">
            <v>17</v>
          </cell>
          <cell r="DS21">
            <v>16</v>
          </cell>
          <cell r="DT21">
            <v>-0.99780482937537096</v>
          </cell>
          <cell r="DU21">
            <v>-3.9946355014848098</v>
          </cell>
          <cell r="DV21">
            <v>37</v>
          </cell>
          <cell r="DW21">
            <v>37</v>
          </cell>
          <cell r="DX21">
            <v>18</v>
          </cell>
          <cell r="DY21">
            <v>18</v>
          </cell>
          <cell r="DZ21">
            <v>6.2831084229817202</v>
          </cell>
          <cell r="EA21">
            <v>7.7224739241401599</v>
          </cell>
          <cell r="EB21">
            <v>31</v>
          </cell>
          <cell r="EC21">
            <v>31</v>
          </cell>
          <cell r="ED21">
            <v>9.1788637816848002</v>
          </cell>
          <cell r="EE21">
            <v>9.8570410300547895</v>
          </cell>
          <cell r="EF21">
            <v>22</v>
          </cell>
          <cell r="EG21">
            <v>22</v>
          </cell>
          <cell r="EH21">
            <v>2.2904706302820799</v>
          </cell>
          <cell r="EI21">
            <v>3.79160672583245</v>
          </cell>
          <cell r="EJ21">
            <v>5</v>
          </cell>
          <cell r="EK21">
            <v>5</v>
          </cell>
          <cell r="EL21">
            <v>69.043783299335203</v>
          </cell>
          <cell r="EM21">
            <v>74.229904648979797</v>
          </cell>
          <cell r="EN21">
            <v>40</v>
          </cell>
          <cell r="EO21">
            <v>40</v>
          </cell>
          <cell r="EP21">
            <v>8.9326751307543493</v>
          </cell>
          <cell r="EQ21" t="str">
            <v>ØE (7)</v>
          </cell>
          <cell r="ER21">
            <v>37</v>
          </cell>
          <cell r="ES21">
            <v>37</v>
          </cell>
          <cell r="ET21">
            <v>276.07</v>
          </cell>
          <cell r="EU21">
            <v>-2.7031789666596202</v>
          </cell>
          <cell r="EV21">
            <v>13</v>
          </cell>
          <cell r="EW21">
            <v>13</v>
          </cell>
          <cell r="EX21">
            <v>283.74</v>
          </cell>
          <cell r="EY21">
            <v>22</v>
          </cell>
          <cell r="EZ21">
            <v>22</v>
          </cell>
          <cell r="FA21">
            <v>4</v>
          </cell>
        </row>
        <row r="22">
          <cell r="A22">
            <v>7500</v>
          </cell>
          <cell r="B22" t="str">
            <v>HVIDBJERG BNK</v>
          </cell>
          <cell r="C22">
            <v>201906</v>
          </cell>
          <cell r="D22" t="str">
            <v>3</v>
          </cell>
          <cell r="E22" t="str">
            <v>NTO</v>
          </cell>
          <cell r="F22">
            <v>10.292958486600099</v>
          </cell>
          <cell r="G22">
            <v>7.3857546526356801</v>
          </cell>
          <cell r="H22">
            <v>52</v>
          </cell>
          <cell r="I22">
            <v>52</v>
          </cell>
          <cell r="J22">
            <v>66.807879686507107</v>
          </cell>
          <cell r="K22">
            <v>74.105899356194996</v>
          </cell>
          <cell r="L22">
            <v>34</v>
          </cell>
          <cell r="M22">
            <v>34</v>
          </cell>
          <cell r="N22">
            <v>1.72712201264166</v>
          </cell>
          <cell r="O22">
            <v>1.91482763732131</v>
          </cell>
          <cell r="P22">
            <v>43</v>
          </cell>
          <cell r="Q22">
            <v>43</v>
          </cell>
          <cell r="R22">
            <v>3.3948068773364799</v>
          </cell>
          <cell r="S22">
            <v>3.7819678326964299</v>
          </cell>
          <cell r="T22">
            <v>50</v>
          </cell>
          <cell r="U22">
            <v>50</v>
          </cell>
          <cell r="V22">
            <v>2.4342274703233402</v>
          </cell>
          <cell r="W22">
            <v>4.8041825893419601</v>
          </cell>
          <cell r="X22">
            <v>54</v>
          </cell>
          <cell r="Y22">
            <v>54</v>
          </cell>
          <cell r="Z22">
            <v>15.4528043699299</v>
          </cell>
          <cell r="AA22">
            <v>15.244079584426</v>
          </cell>
          <cell r="AB22">
            <v>2</v>
          </cell>
          <cell r="AC22">
            <v>2</v>
          </cell>
          <cell r="AD22">
            <v>13.447969865552301</v>
          </cell>
          <cell r="AE22">
            <v>12.994685273121201</v>
          </cell>
          <cell r="AF22">
            <v>2</v>
          </cell>
          <cell r="AG22">
            <v>2</v>
          </cell>
          <cell r="AH22">
            <v>11.9288489539711</v>
          </cell>
          <cell r="AI22">
            <v>11.287667430888501</v>
          </cell>
          <cell r="AJ22">
            <v>2</v>
          </cell>
          <cell r="AK22">
            <v>2</v>
          </cell>
          <cell r="AL22">
            <v>3.48823063355528</v>
          </cell>
          <cell r="AM22">
            <v>-9.1698428788225907</v>
          </cell>
          <cell r="AN22">
            <v>28</v>
          </cell>
          <cell r="AO22">
            <v>28</v>
          </cell>
          <cell r="AP22">
            <v>5.6803722027453798</v>
          </cell>
          <cell r="AQ22">
            <v>-6.6452489735711202</v>
          </cell>
          <cell r="AR22">
            <v>35</v>
          </cell>
          <cell r="AS22">
            <v>35</v>
          </cell>
          <cell r="AT22">
            <v>953.63533482555704</v>
          </cell>
          <cell r="AU22">
            <v>915.21141896268</v>
          </cell>
          <cell r="AV22">
            <v>3</v>
          </cell>
          <cell r="AW22">
            <v>3</v>
          </cell>
          <cell r="AX22">
            <v>11.3643210346139</v>
          </cell>
          <cell r="AY22">
            <v>16.5303821168194</v>
          </cell>
          <cell r="AZ22">
            <v>13</v>
          </cell>
          <cell r="BA22">
            <v>13</v>
          </cell>
          <cell r="BB22">
            <v>142.63</v>
          </cell>
          <cell r="BC22">
            <v>147.6</v>
          </cell>
          <cell r="BD22">
            <v>8</v>
          </cell>
          <cell r="BE22">
            <v>8</v>
          </cell>
          <cell r="BF22">
            <v>-4.97</v>
          </cell>
          <cell r="BG22">
            <v>147.6</v>
          </cell>
          <cell r="BH22">
            <v>29</v>
          </cell>
          <cell r="BI22">
            <v>29</v>
          </cell>
          <cell r="BJ22">
            <v>0.20100502512562801</v>
          </cell>
          <cell r="BK22">
            <v>7.5716324272436006E-2</v>
          </cell>
          <cell r="BL22">
            <v>13</v>
          </cell>
          <cell r="BM22">
            <v>13</v>
          </cell>
          <cell r="BN22">
            <v>14</v>
          </cell>
          <cell r="BO22">
            <v>14</v>
          </cell>
          <cell r="BP22">
            <v>0.575594781273983</v>
          </cell>
          <cell r="BQ22">
            <v>6.5997130559540897</v>
          </cell>
          <cell r="BR22">
            <v>47</v>
          </cell>
          <cell r="BS22">
            <v>47</v>
          </cell>
          <cell r="BT22">
            <v>3.8316105401376301</v>
          </cell>
          <cell r="BU22">
            <v>4.9626737745184997</v>
          </cell>
          <cell r="BV22">
            <v>33</v>
          </cell>
          <cell r="BW22">
            <v>33</v>
          </cell>
          <cell r="BX22">
            <v>22</v>
          </cell>
          <cell r="BY22">
            <v>22</v>
          </cell>
          <cell r="BZ22">
            <v>55.767059466625597</v>
          </cell>
          <cell r="CA22">
            <v>63.2330112132274</v>
          </cell>
          <cell r="CB22">
            <v>7</v>
          </cell>
          <cell r="CC22">
            <v>7</v>
          </cell>
          <cell r="CD22">
            <v>8.1835803124597497</v>
          </cell>
          <cell r="CE22">
            <v>12.4709903932469</v>
          </cell>
          <cell r="CF22">
            <v>38</v>
          </cell>
          <cell r="CG22">
            <v>38</v>
          </cell>
          <cell r="CH22">
            <v>52.765171387910598</v>
          </cell>
          <cell r="CI22">
            <v>58.901949133815101</v>
          </cell>
          <cell r="CJ22">
            <v>4</v>
          </cell>
          <cell r="CK22">
            <v>4</v>
          </cell>
          <cell r="CL22">
            <v>5.8640094791663504</v>
          </cell>
          <cell r="CM22">
            <v>7.58279386586916</v>
          </cell>
          <cell r="CN22">
            <v>38</v>
          </cell>
          <cell r="CO22">
            <v>38</v>
          </cell>
          <cell r="CP22">
            <v>6.3990496339682401E-2</v>
          </cell>
          <cell r="CQ22">
            <v>0.147511591508623</v>
          </cell>
          <cell r="CR22">
            <v>47</v>
          </cell>
          <cell r="CS22">
            <v>47</v>
          </cell>
          <cell r="CT22">
            <v>32.246587001398801</v>
          </cell>
          <cell r="CU22">
            <v>39.152604376644</v>
          </cell>
          <cell r="CV22">
            <v>40</v>
          </cell>
          <cell r="CW22">
            <v>40</v>
          </cell>
          <cell r="CX22">
            <v>3.7207213677637498</v>
          </cell>
          <cell r="CY22">
            <v>4.4327877136927398</v>
          </cell>
          <cell r="CZ22">
            <v>13</v>
          </cell>
          <cell r="DA22">
            <v>13</v>
          </cell>
          <cell r="DB22">
            <v>0.88</v>
          </cell>
          <cell r="DC22">
            <v>1.3</v>
          </cell>
          <cell r="DD22">
            <v>0.88</v>
          </cell>
          <cell r="DE22">
            <v>39</v>
          </cell>
          <cell r="DF22">
            <v>39</v>
          </cell>
          <cell r="DG22">
            <v>69.541165356692503</v>
          </cell>
          <cell r="DH22">
            <v>69.337247347759103</v>
          </cell>
          <cell r="DI22">
            <v>10</v>
          </cell>
          <cell r="DJ22">
            <v>10</v>
          </cell>
          <cell r="DK22">
            <v>8.74</v>
          </cell>
          <cell r="DL22">
            <v>9.02</v>
          </cell>
          <cell r="DM22">
            <v>54</v>
          </cell>
          <cell r="DN22">
            <v>54</v>
          </cell>
          <cell r="DO22">
            <v>1</v>
          </cell>
          <cell r="DP22">
            <v>1</v>
          </cell>
          <cell r="DQ22">
            <v>-7.0000000000000298E-2</v>
          </cell>
          <cell r="DR22">
            <v>21</v>
          </cell>
          <cell r="DS22">
            <v>21</v>
          </cell>
          <cell r="DT22">
            <v>-0.79455164585698901</v>
          </cell>
          <cell r="DU22">
            <v>-3.0803080308030699</v>
          </cell>
          <cell r="DV22">
            <v>34</v>
          </cell>
          <cell r="DW22">
            <v>34</v>
          </cell>
          <cell r="DX22">
            <v>21</v>
          </cell>
          <cell r="DY22">
            <v>21</v>
          </cell>
          <cell r="DZ22">
            <v>6.08404290544338</v>
          </cell>
          <cell r="EA22">
            <v>6.1834435219119204</v>
          </cell>
          <cell r="EB22">
            <v>33</v>
          </cell>
          <cell r="EC22">
            <v>33</v>
          </cell>
          <cell r="ED22">
            <v>11.246578713140501</v>
          </cell>
          <cell r="EE22">
            <v>10.6517646844848</v>
          </cell>
          <cell r="EF22">
            <v>17</v>
          </cell>
          <cell r="EG22">
            <v>17</v>
          </cell>
          <cell r="EH22">
            <v>2.5052162500085302</v>
          </cell>
          <cell r="EI22">
            <v>3.6483306353651899</v>
          </cell>
          <cell r="EJ22">
            <v>6</v>
          </cell>
          <cell r="EK22">
            <v>6</v>
          </cell>
          <cell r="EL22">
            <v>66.745461191665697</v>
          </cell>
          <cell r="EM22">
            <v>75.165078049454394</v>
          </cell>
          <cell r="EN22">
            <v>46</v>
          </cell>
          <cell r="EO22">
            <v>46</v>
          </cell>
          <cell r="EP22">
            <v>26.432169384444599</v>
          </cell>
          <cell r="EQ22" t="str">
            <v>L (11)</v>
          </cell>
          <cell r="ER22">
            <v>18</v>
          </cell>
          <cell r="ES22">
            <v>18</v>
          </cell>
          <cell r="ET22">
            <v>353.75090253465203</v>
          </cell>
          <cell r="EU22">
            <v>21.6331934132008</v>
          </cell>
          <cell r="EV22">
            <v>26</v>
          </cell>
          <cell r="EW22">
            <v>26</v>
          </cell>
          <cell r="EX22">
            <v>290.83418153211102</v>
          </cell>
          <cell r="EY22">
            <v>27</v>
          </cell>
          <cell r="EZ22">
            <v>27</v>
          </cell>
          <cell r="FA22">
            <v>2</v>
          </cell>
        </row>
        <row r="23">
          <cell r="A23">
            <v>7570</v>
          </cell>
          <cell r="B23" t="str">
            <v>PEN-SAM BNK</v>
          </cell>
          <cell r="C23">
            <v>201906</v>
          </cell>
          <cell r="D23" t="str">
            <v>3</v>
          </cell>
          <cell r="E23" t="str">
            <v>MES</v>
          </cell>
          <cell r="F23">
            <v>2.6343477178356598</v>
          </cell>
          <cell r="G23">
            <v>0.50097127083120296</v>
          </cell>
          <cell r="H23">
            <v>12</v>
          </cell>
          <cell r="I23">
            <v>12</v>
          </cell>
          <cell r="J23">
            <v>83.3049143613366</v>
          </cell>
          <cell r="K23">
            <v>96.245432040551705</v>
          </cell>
          <cell r="L23">
            <v>10</v>
          </cell>
          <cell r="M23">
            <v>10</v>
          </cell>
          <cell r="N23">
            <v>0.646824245360622</v>
          </cell>
          <cell r="O23">
            <v>0.91183794478584301</v>
          </cell>
          <cell r="P23">
            <v>11</v>
          </cell>
          <cell r="Q23">
            <v>11</v>
          </cell>
          <cell r="R23">
            <v>3.3312376285605998</v>
          </cell>
          <cell r="S23">
            <v>3.8065156977198402</v>
          </cell>
          <cell r="T23">
            <v>49</v>
          </cell>
          <cell r="U23">
            <v>49</v>
          </cell>
          <cell r="V23">
            <v>0.62254352906663002</v>
          </cell>
          <cell r="W23">
            <v>0.75737452426924401</v>
          </cell>
          <cell r="X23">
            <v>8</v>
          </cell>
          <cell r="Y23">
            <v>8</v>
          </cell>
          <cell r="Z23">
            <v>17.129774247044999</v>
          </cell>
          <cell r="AA23">
            <v>18.129057149743101</v>
          </cell>
          <cell r="AB23">
            <v>8</v>
          </cell>
          <cell r="AC23">
            <v>8</v>
          </cell>
          <cell r="AD23">
            <v>17.129774247044999</v>
          </cell>
          <cell r="AE23">
            <v>18.129057149743101</v>
          </cell>
          <cell r="AF23">
            <v>23</v>
          </cell>
          <cell r="AG23">
            <v>23</v>
          </cell>
          <cell r="AH23">
            <v>17.129774247044999</v>
          </cell>
          <cell r="AI23">
            <v>18.129057149743101</v>
          </cell>
          <cell r="AJ23">
            <v>29</v>
          </cell>
          <cell r="AK23">
            <v>29</v>
          </cell>
          <cell r="AL23">
            <v>-5.5120511477467202</v>
          </cell>
          <cell r="AM23">
            <v>-5.9162827689462496</v>
          </cell>
          <cell r="AN23">
            <v>7</v>
          </cell>
          <cell r="AO23">
            <v>7</v>
          </cell>
          <cell r="AP23">
            <v>-5.5120511477467202</v>
          </cell>
          <cell r="AQ23">
            <v>-5.9162827689462496</v>
          </cell>
          <cell r="AR23">
            <v>6</v>
          </cell>
          <cell r="AS23">
            <v>6</v>
          </cell>
          <cell r="AT23">
            <v>592.65372050748499</v>
          </cell>
          <cell r="AU23">
            <v>506.05296450852899</v>
          </cell>
          <cell r="AV23">
            <v>32</v>
          </cell>
          <cell r="AW23">
            <v>32</v>
          </cell>
          <cell r="AX23">
            <v>16.280748199624998</v>
          </cell>
          <cell r="AY23">
            <v>19.830504953991198</v>
          </cell>
          <cell r="AZ23">
            <v>7</v>
          </cell>
          <cell r="BA23">
            <v>7</v>
          </cell>
          <cell r="BB23">
            <v>40.630000000000003</v>
          </cell>
          <cell r="BC23">
            <v>45.94</v>
          </cell>
          <cell r="BD23">
            <v>46</v>
          </cell>
          <cell r="BE23">
            <v>46</v>
          </cell>
          <cell r="BF23">
            <v>-5.31</v>
          </cell>
          <cell r="BG23">
            <v>45.94</v>
          </cell>
          <cell r="BH23">
            <v>31</v>
          </cell>
          <cell r="BI23">
            <v>31</v>
          </cell>
          <cell r="BJ23">
            <v>-109.11228689006499</v>
          </cell>
          <cell r="BK23">
            <v>-1.03156454399523E-2</v>
          </cell>
          <cell r="BL23">
            <v>24</v>
          </cell>
          <cell r="BM23">
            <v>24</v>
          </cell>
          <cell r="BN23">
            <v>3</v>
          </cell>
          <cell r="BO23">
            <v>3</v>
          </cell>
          <cell r="BP23">
            <v>9.3238822246455797</v>
          </cell>
          <cell r="BQ23">
            <v>19.734151329243399</v>
          </cell>
          <cell r="BR23">
            <v>28</v>
          </cell>
          <cell r="BS23">
            <v>28</v>
          </cell>
          <cell r="BT23">
            <v>1.78094627079434</v>
          </cell>
          <cell r="BU23">
            <v>2.2149148488976298</v>
          </cell>
          <cell r="BV23">
            <v>48</v>
          </cell>
          <cell r="BW23">
            <v>48</v>
          </cell>
          <cell r="BX23">
            <v>7</v>
          </cell>
          <cell r="BY23">
            <v>7</v>
          </cell>
          <cell r="BZ23">
            <v>19.704808811967599</v>
          </cell>
          <cell r="CA23">
            <v>20.464180631956001</v>
          </cell>
          <cell r="CB23">
            <v>44</v>
          </cell>
          <cell r="CC23">
            <v>44</v>
          </cell>
          <cell r="CD23">
            <v>10.783042852164</v>
          </cell>
          <cell r="CE23">
            <v>12.7604579762057</v>
          </cell>
          <cell r="CF23">
            <v>30</v>
          </cell>
          <cell r="CG23">
            <v>30</v>
          </cell>
          <cell r="CH23">
            <v>18.249007789092001</v>
          </cell>
          <cell r="CI23">
            <v>18.645132403735399</v>
          </cell>
          <cell r="CJ23">
            <v>44</v>
          </cell>
          <cell r="CK23">
            <v>44</v>
          </cell>
          <cell r="CL23">
            <v>1.9021545008195899</v>
          </cell>
          <cell r="CM23">
            <v>2.3882896764252699</v>
          </cell>
          <cell r="CN23">
            <v>48</v>
          </cell>
          <cell r="CO23">
            <v>48</v>
          </cell>
          <cell r="CP23">
            <v>1.29867288104069</v>
          </cell>
          <cell r="CQ23">
            <v>1.4637904468412899</v>
          </cell>
          <cell r="CR23">
            <v>30</v>
          </cell>
          <cell r="CS23">
            <v>30</v>
          </cell>
          <cell r="CT23">
            <v>53.735181985958398</v>
          </cell>
          <cell r="CU23">
            <v>54.330417151254103</v>
          </cell>
          <cell r="CV23">
            <v>20</v>
          </cell>
          <cell r="CW23">
            <v>20</v>
          </cell>
          <cell r="CX23">
            <v>6.2150228521207903E-3</v>
          </cell>
          <cell r="CY23">
            <v>4.0608080942318003E-3</v>
          </cell>
          <cell r="CZ23">
            <v>45</v>
          </cell>
          <cell r="DA23">
            <v>45</v>
          </cell>
          <cell r="DB23">
            <v>4.2</v>
          </cell>
          <cell r="DC23">
            <v>4.4000000000000004</v>
          </cell>
          <cell r="DD23">
            <v>4.2</v>
          </cell>
          <cell r="DE23">
            <v>4</v>
          </cell>
          <cell r="DF23">
            <v>4</v>
          </cell>
          <cell r="DG23">
            <v>65.052320375596494</v>
          </cell>
          <cell r="DH23">
            <v>63.657656670764297</v>
          </cell>
          <cell r="DI23">
            <v>14</v>
          </cell>
          <cell r="DJ23">
            <v>14</v>
          </cell>
          <cell r="DK23">
            <v>9.1</v>
          </cell>
          <cell r="DL23">
            <v>8.9</v>
          </cell>
          <cell r="DM23">
            <v>52</v>
          </cell>
          <cell r="DN23">
            <v>52</v>
          </cell>
          <cell r="DO23">
            <v>3</v>
          </cell>
          <cell r="DP23">
            <v>3</v>
          </cell>
          <cell r="DQ23">
            <v>-9.9999999999999603E-2</v>
          </cell>
          <cell r="DR23">
            <v>18</v>
          </cell>
          <cell r="DS23">
            <v>16</v>
          </cell>
          <cell r="DT23">
            <v>-1.0869565217391199</v>
          </cell>
          <cell r="DU23">
            <v>-2.1276595744681002</v>
          </cell>
          <cell r="DV23">
            <v>39</v>
          </cell>
          <cell r="DW23">
            <v>39</v>
          </cell>
          <cell r="DX23">
            <v>16</v>
          </cell>
          <cell r="DY23">
            <v>16</v>
          </cell>
          <cell r="DZ23">
            <v>0</v>
          </cell>
          <cell r="EB23">
            <v>53</v>
          </cell>
          <cell r="EC23">
            <v>51</v>
          </cell>
          <cell r="ED23">
            <v>0</v>
          </cell>
          <cell r="EF23">
            <v>52</v>
          </cell>
          <cell r="EG23">
            <v>49</v>
          </cell>
          <cell r="EH23">
            <v>4.4619418267545496</v>
          </cell>
          <cell r="EI23">
            <v>8.0159649424295694</v>
          </cell>
          <cell r="EJ23">
            <v>28</v>
          </cell>
          <cell r="EK23">
            <v>28</v>
          </cell>
          <cell r="EL23">
            <v>84.924856685430996</v>
          </cell>
          <cell r="EM23">
            <v>86.872456854216395</v>
          </cell>
          <cell r="EN23">
            <v>13</v>
          </cell>
          <cell r="EO23">
            <v>13</v>
          </cell>
          <cell r="EQ23" t="str">
            <v>-</v>
          </cell>
          <cell r="ER23">
            <v>48</v>
          </cell>
          <cell r="ET23">
            <v>960.46383800000001</v>
          </cell>
          <cell r="EV23">
            <v>38</v>
          </cell>
          <cell r="EX23">
            <v>791.73866571498797</v>
          </cell>
          <cell r="EY23">
            <v>48</v>
          </cell>
          <cell r="EZ23">
            <v>48</v>
          </cell>
          <cell r="FA23">
            <v>2</v>
          </cell>
        </row>
        <row r="24">
          <cell r="A24">
            <v>7670</v>
          </cell>
          <cell r="B24" t="str">
            <v>RINGKJØB. LANDBOBANK</v>
          </cell>
          <cell r="C24">
            <v>201906</v>
          </cell>
          <cell r="D24" t="str">
            <v>2</v>
          </cell>
          <cell r="E24" t="str">
            <v>KBRE</v>
          </cell>
          <cell r="F24">
            <v>8.6146281708311001</v>
          </cell>
          <cell r="G24">
            <v>10.3477465326737</v>
          </cell>
          <cell r="H24">
            <v>49</v>
          </cell>
          <cell r="I24">
            <v>49</v>
          </cell>
          <cell r="J24">
            <v>42.953721214510701</v>
          </cell>
          <cell r="K24">
            <v>39.211838581586498</v>
          </cell>
          <cell r="L24">
            <v>54</v>
          </cell>
          <cell r="M24">
            <v>54</v>
          </cell>
          <cell r="N24">
            <v>2.1418840110679702</v>
          </cell>
          <cell r="O24">
            <v>1.43581399681989</v>
          </cell>
          <cell r="P24">
            <v>50</v>
          </cell>
          <cell r="Q24">
            <v>50</v>
          </cell>
          <cell r="R24">
            <v>2.2141689155213302</v>
          </cell>
          <cell r="S24">
            <v>1.3122177763043701</v>
          </cell>
          <cell r="T24">
            <v>26</v>
          </cell>
          <cell r="U24">
            <v>26</v>
          </cell>
          <cell r="V24">
            <v>1.3253361226900899</v>
          </cell>
          <cell r="W24">
            <v>1.55692521675396</v>
          </cell>
          <cell r="X24">
            <v>24</v>
          </cell>
          <cell r="Y24">
            <v>24</v>
          </cell>
          <cell r="Z24">
            <v>17.3577928985125</v>
          </cell>
          <cell r="AA24">
            <v>19.132718122310798</v>
          </cell>
          <cell r="AB24">
            <v>10</v>
          </cell>
          <cell r="AC24">
            <v>10</v>
          </cell>
          <cell r="AD24">
            <v>13.8321409791479</v>
          </cell>
          <cell r="AE24">
            <v>15.0715825998564</v>
          </cell>
          <cell r="AF24">
            <v>3</v>
          </cell>
          <cell r="AG24">
            <v>3</v>
          </cell>
          <cell r="AH24">
            <v>13.8321409791479</v>
          </cell>
          <cell r="AI24">
            <v>15.0797084012392</v>
          </cell>
          <cell r="AJ24">
            <v>8</v>
          </cell>
          <cell r="AK24">
            <v>8</v>
          </cell>
          <cell r="AL24">
            <v>-8.22369922001592</v>
          </cell>
          <cell r="AM24">
            <v>-12.3664538750192</v>
          </cell>
          <cell r="AN24">
            <v>3</v>
          </cell>
          <cell r="AO24">
            <v>3</v>
          </cell>
          <cell r="AP24">
            <v>-8.2731534914081806</v>
          </cell>
          <cell r="AQ24">
            <v>-12.3192064950199</v>
          </cell>
          <cell r="AR24">
            <v>2</v>
          </cell>
          <cell r="AS24">
            <v>2</v>
          </cell>
          <cell r="AT24">
            <v>811.07819012225298</v>
          </cell>
          <cell r="AU24">
            <v>781.22125231155599</v>
          </cell>
          <cell r="AV24">
            <v>10</v>
          </cell>
          <cell r="AW24">
            <v>10</v>
          </cell>
          <cell r="AX24">
            <v>4.2949145657924301</v>
          </cell>
          <cell r="AY24">
            <v>95.461541393066796</v>
          </cell>
          <cell r="AZ24">
            <v>35</v>
          </cell>
          <cell r="BA24">
            <v>35</v>
          </cell>
          <cell r="BB24">
            <v>126.72</v>
          </cell>
          <cell r="BC24">
            <v>103.4</v>
          </cell>
          <cell r="BD24">
            <v>13</v>
          </cell>
          <cell r="BE24">
            <v>13</v>
          </cell>
          <cell r="BF24">
            <v>23.32</v>
          </cell>
          <cell r="BG24">
            <v>103.4</v>
          </cell>
          <cell r="BH24">
            <v>2</v>
          </cell>
          <cell r="BI24">
            <v>2</v>
          </cell>
          <cell r="BJ24">
            <v>51.667412712623097</v>
          </cell>
          <cell r="BK24">
            <v>0.11543314439208199</v>
          </cell>
          <cell r="BL24">
            <v>7</v>
          </cell>
          <cell r="BM24">
            <v>7</v>
          </cell>
          <cell r="BN24">
            <v>20</v>
          </cell>
          <cell r="BO24">
            <v>20</v>
          </cell>
          <cell r="BP24">
            <v>1.7996352632317301</v>
          </cell>
          <cell r="BQ24">
            <v>18.911042944785301</v>
          </cell>
          <cell r="BR24">
            <v>43</v>
          </cell>
          <cell r="BS24">
            <v>43</v>
          </cell>
          <cell r="BT24">
            <v>4.1941993801590201</v>
          </cell>
          <cell r="BU24">
            <v>5.2692808825047903</v>
          </cell>
          <cell r="BV24">
            <v>29</v>
          </cell>
          <cell r="BW24">
            <v>29</v>
          </cell>
          <cell r="BX24">
            <v>26</v>
          </cell>
          <cell r="BY24">
            <v>26</v>
          </cell>
          <cell r="BZ24">
            <v>25.7867634806247</v>
          </cell>
          <cell r="CA24">
            <v>29.106347329037099</v>
          </cell>
          <cell r="CB24">
            <v>41</v>
          </cell>
          <cell r="CC24">
            <v>41</v>
          </cell>
          <cell r="CD24">
            <v>8.3653624454618392</v>
          </cell>
          <cell r="CE24">
            <v>10.5992042645723</v>
          </cell>
          <cell r="CF24">
            <v>36</v>
          </cell>
          <cell r="CG24">
            <v>36</v>
          </cell>
          <cell r="CH24">
            <v>23.573103173361101</v>
          </cell>
          <cell r="CI24">
            <v>26.244046823690699</v>
          </cell>
          <cell r="CJ24">
            <v>41</v>
          </cell>
          <cell r="CK24">
            <v>41</v>
          </cell>
          <cell r="CL24">
            <v>8.8007328094791895</v>
          </cell>
          <cell r="CM24">
            <v>9.4376368633940402</v>
          </cell>
          <cell r="CN24">
            <v>20</v>
          </cell>
          <cell r="CO24">
            <v>20</v>
          </cell>
          <cell r="CP24">
            <v>1.0020740388006799</v>
          </cell>
          <cell r="CQ24">
            <v>1.32837844361512</v>
          </cell>
          <cell r="CR24">
            <v>36</v>
          </cell>
          <cell r="CS24">
            <v>36</v>
          </cell>
          <cell r="CT24">
            <v>40.757810807421301</v>
          </cell>
          <cell r="CU24">
            <v>35.563349000687701</v>
          </cell>
          <cell r="CV24">
            <v>31</v>
          </cell>
          <cell r="CW24">
            <v>31</v>
          </cell>
          <cell r="CX24">
            <v>1.5538696202172699</v>
          </cell>
          <cell r="CY24">
            <v>0.56728003309343999</v>
          </cell>
          <cell r="CZ24">
            <v>24</v>
          </cell>
          <cell r="DA24">
            <v>24</v>
          </cell>
          <cell r="DB24">
            <v>0.8</v>
          </cell>
          <cell r="DC24">
            <v>1.1000000000000001</v>
          </cell>
          <cell r="DD24">
            <v>0.8</v>
          </cell>
          <cell r="DE24">
            <v>40</v>
          </cell>
          <cell r="DF24">
            <v>40</v>
          </cell>
          <cell r="DG24">
            <v>73.3974799231557</v>
          </cell>
          <cell r="DH24">
            <v>72.200388395016304</v>
          </cell>
          <cell r="DI24">
            <v>6</v>
          </cell>
          <cell r="DJ24">
            <v>6</v>
          </cell>
          <cell r="DK24">
            <v>9.2040000000000006</v>
          </cell>
          <cell r="DL24">
            <v>9.3079999999999998</v>
          </cell>
          <cell r="DM24">
            <v>50</v>
          </cell>
          <cell r="DN24">
            <v>50</v>
          </cell>
          <cell r="DO24">
            <v>5</v>
          </cell>
          <cell r="DP24">
            <v>5</v>
          </cell>
          <cell r="DQ24">
            <v>-9.2999999999999999E-2</v>
          </cell>
          <cell r="DR24">
            <v>20</v>
          </cell>
          <cell r="DS24">
            <v>20</v>
          </cell>
          <cell r="DT24">
            <v>-1.0003226847370099</v>
          </cell>
          <cell r="DU24">
            <v>-6.4495324089008904E-2</v>
          </cell>
          <cell r="DV24">
            <v>38</v>
          </cell>
          <cell r="DW24">
            <v>38</v>
          </cell>
          <cell r="DX24">
            <v>17</v>
          </cell>
          <cell r="DY24">
            <v>17</v>
          </cell>
          <cell r="DZ24">
            <v>14.4823642750762</v>
          </cell>
          <cell r="EA24">
            <v>15.200660074902499</v>
          </cell>
          <cell r="EB24">
            <v>4</v>
          </cell>
          <cell r="EC24">
            <v>4</v>
          </cell>
          <cell r="ED24">
            <v>11.7760087939219</v>
          </cell>
          <cell r="EE24">
            <v>13.4761738411925</v>
          </cell>
          <cell r="EF24">
            <v>15</v>
          </cell>
          <cell r="EG24">
            <v>15</v>
          </cell>
          <cell r="EH24">
            <v>3.0565620043994199</v>
          </cell>
          <cell r="EI24">
            <v>5.2789668504888496</v>
          </cell>
          <cell r="EJ24">
            <v>11</v>
          </cell>
          <cell r="EK24">
            <v>11</v>
          </cell>
          <cell r="EL24">
            <v>40.006601717417396</v>
          </cell>
          <cell r="EM24">
            <v>39.734379705317799</v>
          </cell>
          <cell r="EN24">
            <v>53</v>
          </cell>
          <cell r="EO24">
            <v>53</v>
          </cell>
          <cell r="EP24">
            <v>33.473562991819598</v>
          </cell>
          <cell r="EQ24" t="str">
            <v>ØE (8)</v>
          </cell>
          <cell r="ER24">
            <v>14</v>
          </cell>
          <cell r="ES24">
            <v>14</v>
          </cell>
          <cell r="ET24">
            <v>214.05</v>
          </cell>
          <cell r="EU24">
            <v>21.247309391639298</v>
          </cell>
          <cell r="EV24">
            <v>25</v>
          </cell>
          <cell r="EW24">
            <v>25</v>
          </cell>
          <cell r="EX24">
            <v>176.54</v>
          </cell>
          <cell r="EY24">
            <v>9</v>
          </cell>
          <cell r="EZ24">
            <v>9</v>
          </cell>
          <cell r="FA24">
            <v>1</v>
          </cell>
        </row>
        <row r="25">
          <cell r="A25">
            <v>7681</v>
          </cell>
          <cell r="B25" t="str">
            <v>ALM. BRAND BNK</v>
          </cell>
          <cell r="C25">
            <v>201906</v>
          </cell>
          <cell r="D25" t="str">
            <v>2</v>
          </cell>
          <cell r="E25" t="str">
            <v>ASG</v>
          </cell>
          <cell r="F25">
            <v>1.4193454061466499</v>
          </cell>
          <cell r="G25">
            <v>-1.08113941810194</v>
          </cell>
          <cell r="H25">
            <v>6</v>
          </cell>
          <cell r="I25">
            <v>6</v>
          </cell>
          <cell r="J25">
            <v>90.021691205137799</v>
          </cell>
          <cell r="K25">
            <v>104.27247502496201</v>
          </cell>
          <cell r="L25">
            <v>8</v>
          </cell>
          <cell r="M25">
            <v>8</v>
          </cell>
          <cell r="N25">
            <v>-0.87629064024763903</v>
          </cell>
          <cell r="O25">
            <v>-0.73260780318917396</v>
          </cell>
          <cell r="P25">
            <v>2</v>
          </cell>
          <cell r="Q25">
            <v>2</v>
          </cell>
          <cell r="R25">
            <v>1.8973991977926801</v>
          </cell>
          <cell r="S25">
            <v>1.45015138413911</v>
          </cell>
          <cell r="T25">
            <v>16</v>
          </cell>
          <cell r="U25">
            <v>16</v>
          </cell>
          <cell r="V25">
            <v>1.7159333391838201</v>
          </cell>
          <cell r="W25">
            <v>2.9776596818773799</v>
          </cell>
          <cell r="X25">
            <v>43</v>
          </cell>
          <cell r="Y25">
            <v>43</v>
          </cell>
          <cell r="Z25">
            <v>21.931300343611198</v>
          </cell>
          <cell r="AA25">
            <v>21.649639170809301</v>
          </cell>
          <cell r="AB25">
            <v>45</v>
          </cell>
          <cell r="AC25">
            <v>45</v>
          </cell>
          <cell r="AD25">
            <v>19.972276644509598</v>
          </cell>
          <cell r="AE25">
            <v>19.7286900264526</v>
          </cell>
          <cell r="AF25">
            <v>41</v>
          </cell>
          <cell r="AG25">
            <v>41</v>
          </cell>
          <cell r="AH25">
            <v>19.972276644509598</v>
          </cell>
          <cell r="AI25">
            <v>19.7286900264526</v>
          </cell>
          <cell r="AJ25">
            <v>42</v>
          </cell>
          <cell r="AK25">
            <v>42</v>
          </cell>
          <cell r="AL25">
            <v>1.23468216962375</v>
          </cell>
          <cell r="AM25">
            <v>-3.0479308507760399</v>
          </cell>
          <cell r="AN25">
            <v>21</v>
          </cell>
          <cell r="AO25">
            <v>21</v>
          </cell>
          <cell r="AP25">
            <v>1.23468216962375</v>
          </cell>
          <cell r="AQ25">
            <v>-3.0479308507760399</v>
          </cell>
          <cell r="AR25">
            <v>21</v>
          </cell>
          <cell r="AS25">
            <v>21</v>
          </cell>
          <cell r="AT25">
            <v>516.45070523442996</v>
          </cell>
          <cell r="AU25">
            <v>450.77620214107901</v>
          </cell>
          <cell r="AV25">
            <v>43</v>
          </cell>
          <cell r="AW25">
            <v>43</v>
          </cell>
          <cell r="AX25">
            <v>-2.77149216088086</v>
          </cell>
          <cell r="AY25">
            <v>40.575585509719801</v>
          </cell>
          <cell r="AZ25">
            <v>50</v>
          </cell>
          <cell r="BA25">
            <v>50</v>
          </cell>
          <cell r="BB25">
            <v>44.09</v>
          </cell>
          <cell r="BC25">
            <v>38.659999999999997</v>
          </cell>
          <cell r="BD25">
            <v>45</v>
          </cell>
          <cell r="BE25">
            <v>45</v>
          </cell>
          <cell r="BF25">
            <v>5.4300000000000104</v>
          </cell>
          <cell r="BG25">
            <v>38.659999999999997</v>
          </cell>
          <cell r="BH25">
            <v>10</v>
          </cell>
          <cell r="BI25">
            <v>10</v>
          </cell>
          <cell r="BK25">
            <v>-0.44550354612170601</v>
          </cell>
          <cell r="BL25">
            <v>38</v>
          </cell>
          <cell r="BN25">
            <v>38</v>
          </cell>
          <cell r="BP25">
            <v>11.572700296735899</v>
          </cell>
          <cell r="BQ25">
            <v>4.2841145416733299</v>
          </cell>
          <cell r="BR25">
            <v>24</v>
          </cell>
          <cell r="BS25">
            <v>24</v>
          </cell>
          <cell r="BT25">
            <v>8.9936583944074293</v>
          </cell>
          <cell r="BU25">
            <v>12.6331684551505</v>
          </cell>
          <cell r="BV25">
            <v>6</v>
          </cell>
          <cell r="BW25">
            <v>6</v>
          </cell>
          <cell r="BX25">
            <v>49</v>
          </cell>
          <cell r="BY25">
            <v>49</v>
          </cell>
          <cell r="BZ25">
            <v>33.917581731602901</v>
          </cell>
          <cell r="CA25">
            <v>41.536627100861502</v>
          </cell>
          <cell r="CB25">
            <v>33</v>
          </cell>
          <cell r="CC25">
            <v>33</v>
          </cell>
          <cell r="CD25">
            <v>11.2979938555518</v>
          </cell>
          <cell r="CE25">
            <v>10.2373577015411</v>
          </cell>
          <cell r="CF25">
            <v>28</v>
          </cell>
          <cell r="CG25">
            <v>28</v>
          </cell>
          <cell r="CH25">
            <v>32.536809047565598</v>
          </cell>
          <cell r="CI25">
            <v>40.486411166828802</v>
          </cell>
          <cell r="CJ25">
            <v>29</v>
          </cell>
          <cell r="CK25">
            <v>29</v>
          </cell>
          <cell r="CL25">
            <v>13.6122029981985</v>
          </cell>
          <cell r="CM25">
            <v>19.1170481513944</v>
          </cell>
          <cell r="CN25">
            <v>10</v>
          </cell>
          <cell r="CO25">
            <v>10</v>
          </cell>
          <cell r="CP25">
            <v>6.6716642317371804</v>
          </cell>
          <cell r="CQ25">
            <v>4.5338072728280796</v>
          </cell>
          <cell r="CR25">
            <v>5</v>
          </cell>
          <cell r="CS25">
            <v>5</v>
          </cell>
          <cell r="CT25">
            <v>44.834865108061699</v>
          </cell>
          <cell r="CU25">
            <v>55.506780815538903</v>
          </cell>
          <cell r="CV25">
            <v>26</v>
          </cell>
          <cell r="CW25">
            <v>26</v>
          </cell>
          <cell r="CX25">
            <v>1.8421461887071</v>
          </cell>
          <cell r="CY25">
            <v>10.759326266802701</v>
          </cell>
          <cell r="CZ25">
            <v>21</v>
          </cell>
          <cell r="DA25">
            <v>21</v>
          </cell>
          <cell r="DB25">
            <v>1.7</v>
          </cell>
          <cell r="DC25">
            <v>0.5</v>
          </cell>
          <cell r="DD25">
            <v>1.7</v>
          </cell>
          <cell r="DE25">
            <v>25</v>
          </cell>
          <cell r="DF25">
            <v>25</v>
          </cell>
          <cell r="DG25">
            <v>48.023734448298001</v>
          </cell>
          <cell r="DH25">
            <v>52.594646364630101</v>
          </cell>
          <cell r="DI25">
            <v>37</v>
          </cell>
          <cell r="DJ25">
            <v>37</v>
          </cell>
          <cell r="DK25">
            <v>11.314</v>
          </cell>
          <cell r="DL25">
            <v>11.191000000000001</v>
          </cell>
          <cell r="DM25">
            <v>10</v>
          </cell>
          <cell r="DN25">
            <v>10</v>
          </cell>
          <cell r="DO25">
            <v>45</v>
          </cell>
          <cell r="DP25">
            <v>45</v>
          </cell>
          <cell r="DQ25">
            <v>-0.14699999999999999</v>
          </cell>
          <cell r="DR25">
            <v>13</v>
          </cell>
          <cell r="DS25">
            <v>13</v>
          </cell>
          <cell r="DT25">
            <v>-1.2826105924439399</v>
          </cell>
          <cell r="DU25">
            <v>-0.19158756422538201</v>
          </cell>
          <cell r="DV25">
            <v>41</v>
          </cell>
          <cell r="DW25">
            <v>41</v>
          </cell>
          <cell r="DX25">
            <v>14</v>
          </cell>
          <cell r="DY25">
            <v>14</v>
          </cell>
          <cell r="DZ25">
            <v>7.99101451670498</v>
          </cell>
          <cell r="EA25">
            <v>8.8896933479645703</v>
          </cell>
          <cell r="EB25">
            <v>26</v>
          </cell>
          <cell r="EC25">
            <v>26</v>
          </cell>
          <cell r="ED25">
            <v>4.4971842372572004</v>
          </cell>
          <cell r="EE25">
            <v>6.5747599131788101</v>
          </cell>
          <cell r="EF25">
            <v>36</v>
          </cell>
          <cell r="EG25">
            <v>36</v>
          </cell>
          <cell r="EH25">
            <v>6.90015497931463</v>
          </cell>
          <cell r="EI25">
            <v>9.6518868817318193</v>
          </cell>
          <cell r="EJ25">
            <v>46</v>
          </cell>
          <cell r="EK25">
            <v>46</v>
          </cell>
          <cell r="EL25">
            <v>117.44552690376101</v>
          </cell>
          <cell r="EM25">
            <v>114.924377996004</v>
          </cell>
          <cell r="EN25">
            <v>2</v>
          </cell>
          <cell r="EO25">
            <v>2</v>
          </cell>
          <cell r="EP25">
            <v>2.5721997642973902</v>
          </cell>
          <cell r="EQ25" t="str">
            <v>E (8)</v>
          </cell>
          <cell r="ER25">
            <v>43</v>
          </cell>
          <cell r="ES25">
            <v>43</v>
          </cell>
          <cell r="ET25">
            <v>516.05999999999995</v>
          </cell>
          <cell r="EV25">
            <v>39</v>
          </cell>
          <cell r="EX25">
            <v>435.56</v>
          </cell>
          <cell r="EY25">
            <v>38</v>
          </cell>
          <cell r="EZ25">
            <v>38</v>
          </cell>
          <cell r="FA25">
            <v>1</v>
          </cell>
        </row>
        <row r="26">
          <cell r="A26">
            <v>7730</v>
          </cell>
          <cell r="B26" t="str">
            <v>VESTJYSK BANK</v>
          </cell>
          <cell r="C26">
            <v>201906</v>
          </cell>
          <cell r="D26" t="str">
            <v>2</v>
          </cell>
          <cell r="E26" t="str">
            <v>SUL</v>
          </cell>
          <cell r="F26">
            <v>6.7555024039882197</v>
          </cell>
          <cell r="G26">
            <v>5.1342725334071204</v>
          </cell>
          <cell r="H26">
            <v>36</v>
          </cell>
          <cell r="I26">
            <v>36</v>
          </cell>
          <cell r="J26">
            <v>61.384120787645699</v>
          </cell>
          <cell r="K26">
            <v>71.777663654541698</v>
          </cell>
          <cell r="L26">
            <v>40</v>
          </cell>
          <cell r="M26">
            <v>40</v>
          </cell>
          <cell r="N26">
            <v>2.2925158391976299</v>
          </cell>
          <cell r="O26">
            <v>2.3267652935306198</v>
          </cell>
          <cell r="P26">
            <v>51</v>
          </cell>
          <cell r="Q26">
            <v>51</v>
          </cell>
          <cell r="R26">
            <v>2.47508164476544</v>
          </cell>
          <cell r="S26">
            <v>2.5220875666086999</v>
          </cell>
          <cell r="T26">
            <v>36</v>
          </cell>
          <cell r="U26">
            <v>36</v>
          </cell>
          <cell r="V26">
            <v>1.42027041014931</v>
          </cell>
          <cell r="W26">
            <v>3.0448739132465499</v>
          </cell>
          <cell r="X26">
            <v>27</v>
          </cell>
          <cell r="Y26">
            <v>27</v>
          </cell>
          <cell r="Z26">
            <v>18.5622965604345</v>
          </cell>
          <cell r="AA26">
            <v>17.815785857239799</v>
          </cell>
          <cell r="AB26">
            <v>23</v>
          </cell>
          <cell r="AC26">
            <v>23</v>
          </cell>
          <cell r="AD26">
            <v>16.329825350006399</v>
          </cell>
          <cell r="AE26">
            <v>15.4179265054924</v>
          </cell>
          <cell r="AF26">
            <v>16</v>
          </cell>
          <cell r="AG26">
            <v>16</v>
          </cell>
          <cell r="AH26">
            <v>14.7157887791035</v>
          </cell>
          <cell r="AI26">
            <v>13.830559156658399</v>
          </cell>
          <cell r="AJ26">
            <v>14</v>
          </cell>
          <cell r="AK26">
            <v>14</v>
          </cell>
          <cell r="AL26">
            <v>5.9145362003718596</v>
          </cell>
          <cell r="AM26">
            <v>26.478263568741699</v>
          </cell>
          <cell r="AN26">
            <v>35</v>
          </cell>
          <cell r="AO26">
            <v>35</v>
          </cell>
          <cell r="AP26">
            <v>6.4005338643085201</v>
          </cell>
          <cell r="AQ26">
            <v>42.676269023062098</v>
          </cell>
          <cell r="AR26">
            <v>37</v>
          </cell>
          <cell r="AS26">
            <v>37</v>
          </cell>
          <cell r="AT26">
            <v>611.05141296597799</v>
          </cell>
          <cell r="AU26">
            <v>662.68692720135402</v>
          </cell>
          <cell r="AV26">
            <v>29</v>
          </cell>
          <cell r="AW26">
            <v>29</v>
          </cell>
          <cell r="AX26">
            <v>-3.9518531032489799</v>
          </cell>
          <cell r="AY26">
            <v>-8.5799134101826695</v>
          </cell>
          <cell r="AZ26">
            <v>52</v>
          </cell>
          <cell r="BA26">
            <v>52</v>
          </cell>
          <cell r="BB26">
            <v>124.91</v>
          </cell>
          <cell r="BC26">
            <v>116.24</v>
          </cell>
          <cell r="BD26">
            <v>17</v>
          </cell>
          <cell r="BE26">
            <v>17</v>
          </cell>
          <cell r="BF26">
            <v>8.67</v>
          </cell>
          <cell r="BG26">
            <v>116.24</v>
          </cell>
          <cell r="BH26">
            <v>7</v>
          </cell>
          <cell r="BI26">
            <v>7</v>
          </cell>
          <cell r="BJ26">
            <v>-60.470207500475901</v>
          </cell>
          <cell r="BK26">
            <v>0.22314127295657599</v>
          </cell>
          <cell r="BL26">
            <v>20</v>
          </cell>
          <cell r="BM26">
            <v>20</v>
          </cell>
          <cell r="BN26">
            <v>7</v>
          </cell>
          <cell r="BO26">
            <v>7</v>
          </cell>
          <cell r="BP26">
            <v>1.2141088571304499</v>
          </cell>
          <cell r="BQ26">
            <v>1.9446908932862501</v>
          </cell>
          <cell r="BR26">
            <v>44</v>
          </cell>
          <cell r="BS26">
            <v>44</v>
          </cell>
          <cell r="BT26">
            <v>15.1114288486079</v>
          </cell>
          <cell r="BU26">
            <v>17.345217212739001</v>
          </cell>
          <cell r="BV26">
            <v>2</v>
          </cell>
          <cell r="BW26">
            <v>2</v>
          </cell>
          <cell r="BX26">
            <v>53</v>
          </cell>
          <cell r="BY26">
            <v>53</v>
          </cell>
          <cell r="BZ26">
            <v>42.8429844743834</v>
          </cell>
          <cell r="CA26">
            <v>42.420616800850397</v>
          </cell>
          <cell r="CB26">
            <v>23</v>
          </cell>
          <cell r="CC26">
            <v>23</v>
          </cell>
          <cell r="CD26">
            <v>23.769241092917301</v>
          </cell>
          <cell r="CE26">
            <v>28.413849539792899</v>
          </cell>
          <cell r="CF26">
            <v>7</v>
          </cell>
          <cell r="CG26">
            <v>7</v>
          </cell>
          <cell r="CH26">
            <v>38.7158709351068</v>
          </cell>
          <cell r="CI26">
            <v>38.031892075242602</v>
          </cell>
          <cell r="CJ26">
            <v>21</v>
          </cell>
          <cell r="CK26">
            <v>21</v>
          </cell>
          <cell r="CL26">
            <v>24.356192743294599</v>
          </cell>
          <cell r="CM26">
            <v>28.872776822565001</v>
          </cell>
          <cell r="CN26">
            <v>2</v>
          </cell>
          <cell r="CO26">
            <v>2</v>
          </cell>
          <cell r="CP26">
            <v>8.3171244118625598</v>
          </cell>
          <cell r="CQ26">
            <v>12.0242636455789</v>
          </cell>
          <cell r="CR26">
            <v>4</v>
          </cell>
          <cell r="CS26">
            <v>4</v>
          </cell>
          <cell r="CT26">
            <v>22.9593099547455</v>
          </cell>
          <cell r="CU26">
            <v>16.507201374366701</v>
          </cell>
          <cell r="CV26">
            <v>42</v>
          </cell>
          <cell r="CW26">
            <v>42</v>
          </cell>
          <cell r="CZ26">
            <v>50</v>
          </cell>
          <cell r="DB26">
            <v>0.19</v>
          </cell>
          <cell r="DC26">
            <v>-0.77</v>
          </cell>
          <cell r="DD26">
            <v>0.19</v>
          </cell>
          <cell r="DE26">
            <v>52</v>
          </cell>
          <cell r="DF26">
            <v>52</v>
          </cell>
          <cell r="DG26">
            <v>62.7099691091857</v>
          </cell>
          <cell r="DH26">
            <v>69.048518069626297</v>
          </cell>
          <cell r="DI26">
            <v>16</v>
          </cell>
          <cell r="DJ26">
            <v>16</v>
          </cell>
          <cell r="DK26">
            <v>10.217000000000001</v>
          </cell>
          <cell r="DL26">
            <v>9.9610000000000003</v>
          </cell>
          <cell r="DM26">
            <v>29</v>
          </cell>
          <cell r="DN26">
            <v>29</v>
          </cell>
          <cell r="DO26">
            <v>26</v>
          </cell>
          <cell r="DP26">
            <v>26</v>
          </cell>
          <cell r="DQ26">
            <v>-0.81799999999999995</v>
          </cell>
          <cell r="DR26">
            <v>2</v>
          </cell>
          <cell r="DS26">
            <v>2</v>
          </cell>
          <cell r="DT26">
            <v>-7.4127775260534596</v>
          </cell>
          <cell r="DU26">
            <v>-0.66612656404716497</v>
          </cell>
          <cell r="DV26">
            <v>53</v>
          </cell>
          <cell r="DW26">
            <v>53</v>
          </cell>
          <cell r="DX26">
            <v>2</v>
          </cell>
          <cell r="DY26">
            <v>2</v>
          </cell>
          <cell r="DZ26">
            <v>13.277602040408199</v>
          </cell>
          <cell r="EA26">
            <v>14.326185310666601</v>
          </cell>
          <cell r="EB26">
            <v>7</v>
          </cell>
          <cell r="EC26">
            <v>7</v>
          </cell>
          <cell r="ED26">
            <v>24.479775794856899</v>
          </cell>
          <cell r="EE26">
            <v>24.369447297770101</v>
          </cell>
          <cell r="EF26">
            <v>2</v>
          </cell>
          <cell r="EG26">
            <v>2</v>
          </cell>
          <cell r="EH26">
            <v>4.8558031327573499</v>
          </cell>
          <cell r="EI26">
            <v>5.85263253380863</v>
          </cell>
          <cell r="EJ26">
            <v>34</v>
          </cell>
          <cell r="EK26">
            <v>34</v>
          </cell>
          <cell r="EL26">
            <v>55.517794312741501</v>
          </cell>
          <cell r="EM26">
            <v>53.623224954491903</v>
          </cell>
          <cell r="EN26">
            <v>50</v>
          </cell>
          <cell r="EO26">
            <v>50</v>
          </cell>
          <cell r="EQ26" t="str">
            <v>-</v>
          </cell>
          <cell r="ER26">
            <v>49</v>
          </cell>
          <cell r="ET26">
            <v>236.47</v>
          </cell>
          <cell r="EU26">
            <v>36.262533133571502</v>
          </cell>
          <cell r="EV26">
            <v>30</v>
          </cell>
          <cell r="EW26">
            <v>30</v>
          </cell>
          <cell r="EX26">
            <v>173.54</v>
          </cell>
          <cell r="EY26">
            <v>14</v>
          </cell>
          <cell r="EZ26">
            <v>14</v>
          </cell>
          <cell r="FA26">
            <v>1</v>
          </cell>
        </row>
        <row r="27">
          <cell r="A27">
            <v>7780</v>
          </cell>
          <cell r="B27" t="str">
            <v>SKJERN BNK</v>
          </cell>
          <cell r="C27">
            <v>201906</v>
          </cell>
          <cell r="D27" t="str">
            <v>3</v>
          </cell>
          <cell r="E27" t="str">
            <v>HTL</v>
          </cell>
          <cell r="F27">
            <v>8.7229427887001805</v>
          </cell>
          <cell r="G27">
            <v>15.900148833645201</v>
          </cell>
          <cell r="H27">
            <v>50</v>
          </cell>
          <cell r="I27">
            <v>50</v>
          </cell>
          <cell r="J27">
            <v>55.597361294964799</v>
          </cell>
          <cell r="K27">
            <v>42.420833092456597</v>
          </cell>
          <cell r="L27">
            <v>46</v>
          </cell>
          <cell r="M27">
            <v>46</v>
          </cell>
          <cell r="N27">
            <v>1.7595859329886601</v>
          </cell>
          <cell r="O27">
            <v>2.5008164536625901</v>
          </cell>
          <cell r="P27">
            <v>45</v>
          </cell>
          <cell r="Q27">
            <v>45</v>
          </cell>
          <cell r="R27">
            <v>2.5988480770974101</v>
          </cell>
          <cell r="S27">
            <v>2.8277351282561898</v>
          </cell>
          <cell r="T27">
            <v>40</v>
          </cell>
          <cell r="U27">
            <v>40</v>
          </cell>
          <cell r="V27">
            <v>1.7771603142760699</v>
          </cell>
          <cell r="W27">
            <v>3.3368528296021398</v>
          </cell>
          <cell r="X27">
            <v>46</v>
          </cell>
          <cell r="Y27">
            <v>46</v>
          </cell>
          <cell r="Z27">
            <v>17.9712951302124</v>
          </cell>
          <cell r="AA27">
            <v>19.107308414657499</v>
          </cell>
          <cell r="AB27">
            <v>16</v>
          </cell>
          <cell r="AC27">
            <v>16</v>
          </cell>
          <cell r="AD27">
            <v>16.154130025841599</v>
          </cell>
          <cell r="AE27">
            <v>17.055754873972798</v>
          </cell>
          <cell r="AF27">
            <v>15</v>
          </cell>
          <cell r="AG27">
            <v>15</v>
          </cell>
          <cell r="AH27">
            <v>15.0386902750934</v>
          </cell>
          <cell r="AI27">
            <v>15.8388591142919</v>
          </cell>
          <cell r="AJ27">
            <v>20</v>
          </cell>
          <cell r="AK27">
            <v>20</v>
          </cell>
          <cell r="AL27">
            <v>-5.2863379826540102</v>
          </cell>
          <cell r="AM27">
            <v>9.1584469567086195</v>
          </cell>
          <cell r="AN27">
            <v>9</v>
          </cell>
          <cell r="AO27">
            <v>9</v>
          </cell>
          <cell r="AP27">
            <v>-5.05193482323791</v>
          </cell>
          <cell r="AQ27">
            <v>9.4821935866976599</v>
          </cell>
          <cell r="AR27">
            <v>8</v>
          </cell>
          <cell r="AS27">
            <v>8</v>
          </cell>
          <cell r="AT27">
            <v>739.15906884064805</v>
          </cell>
          <cell r="AU27">
            <v>643.06026619535101</v>
          </cell>
          <cell r="AV27">
            <v>13</v>
          </cell>
          <cell r="AW27">
            <v>13</v>
          </cell>
          <cell r="AX27">
            <v>20.1079075989053</v>
          </cell>
          <cell r="AY27">
            <v>18.995558843599198</v>
          </cell>
          <cell r="AZ27">
            <v>3</v>
          </cell>
          <cell r="BA27">
            <v>3</v>
          </cell>
          <cell r="BB27">
            <v>137.29</v>
          </cell>
          <cell r="BC27">
            <v>131.88</v>
          </cell>
          <cell r="BD27">
            <v>9</v>
          </cell>
          <cell r="BE27">
            <v>9</v>
          </cell>
          <cell r="BF27">
            <v>5.41</v>
          </cell>
          <cell r="BG27">
            <v>131.88</v>
          </cell>
          <cell r="BH27">
            <v>11</v>
          </cell>
          <cell r="BI27">
            <v>11</v>
          </cell>
          <cell r="BJ27">
            <v>-28.972054902735302</v>
          </cell>
          <cell r="BK27">
            <v>0.10674905424018399</v>
          </cell>
          <cell r="BL27">
            <v>17</v>
          </cell>
          <cell r="BM27">
            <v>17</v>
          </cell>
          <cell r="BN27">
            <v>10</v>
          </cell>
          <cell r="BO27">
            <v>10</v>
          </cell>
          <cell r="BP27">
            <v>21.1507769844603</v>
          </cell>
          <cell r="BQ27">
            <v>1.16339547233856</v>
          </cell>
          <cell r="BR27">
            <v>17</v>
          </cell>
          <cell r="BS27">
            <v>17</v>
          </cell>
          <cell r="BT27">
            <v>5.3270197097666401</v>
          </cell>
          <cell r="BU27">
            <v>6.1969491774943002</v>
          </cell>
          <cell r="BV27">
            <v>17</v>
          </cell>
          <cell r="BW27">
            <v>17</v>
          </cell>
          <cell r="BX27">
            <v>38</v>
          </cell>
          <cell r="BY27">
            <v>38</v>
          </cell>
          <cell r="BZ27">
            <v>44.6265337131249</v>
          </cell>
          <cell r="CA27">
            <v>41.4198551356927</v>
          </cell>
          <cell r="CB27">
            <v>21</v>
          </cell>
          <cell r="CC27">
            <v>21</v>
          </cell>
          <cell r="CD27">
            <v>13.923929371098501</v>
          </cell>
          <cell r="CE27">
            <v>18.525567902195299</v>
          </cell>
          <cell r="CF27">
            <v>20</v>
          </cell>
          <cell r="CG27">
            <v>20</v>
          </cell>
          <cell r="CH27">
            <v>40.088100374518902</v>
          </cell>
          <cell r="CI27">
            <v>34.586997353310203</v>
          </cell>
          <cell r="CJ27">
            <v>18</v>
          </cell>
          <cell r="CK27">
            <v>18</v>
          </cell>
          <cell r="CL27">
            <v>10.395723019845899</v>
          </cell>
          <cell r="CM27">
            <v>12.837750299467301</v>
          </cell>
          <cell r="CN27">
            <v>15</v>
          </cell>
          <cell r="CO27">
            <v>15</v>
          </cell>
          <cell r="CP27">
            <v>0.334747274411622</v>
          </cell>
          <cell r="CQ27">
            <v>0.64696978707377195</v>
          </cell>
          <cell r="CR27">
            <v>41</v>
          </cell>
          <cell r="CS27">
            <v>41</v>
          </cell>
          <cell r="CT27">
            <v>41.300849844422501</v>
          </cell>
          <cell r="CU27">
            <v>54.522900389168399</v>
          </cell>
          <cell r="CV27">
            <v>29</v>
          </cell>
          <cell r="CW27">
            <v>29</v>
          </cell>
          <cell r="CZ27">
            <v>51</v>
          </cell>
          <cell r="DB27">
            <v>1.7</v>
          </cell>
          <cell r="DC27">
            <v>2.2999999999999998</v>
          </cell>
          <cell r="DD27">
            <v>1.7</v>
          </cell>
          <cell r="DE27">
            <v>26</v>
          </cell>
          <cell r="DF27">
            <v>25</v>
          </cell>
          <cell r="DG27">
            <v>68.049962211754703</v>
          </cell>
          <cell r="DH27">
            <v>70.4115891871038</v>
          </cell>
          <cell r="DI27">
            <v>12</v>
          </cell>
          <cell r="DJ27">
            <v>12</v>
          </cell>
          <cell r="DK27">
            <v>9.25</v>
          </cell>
          <cell r="DL27">
            <v>9.6199999999999992</v>
          </cell>
          <cell r="DM27">
            <v>49</v>
          </cell>
          <cell r="DN27">
            <v>49</v>
          </cell>
          <cell r="DO27">
            <v>6</v>
          </cell>
          <cell r="DP27">
            <v>6</v>
          </cell>
          <cell r="DQ27">
            <v>-0.19</v>
          </cell>
          <cell r="DR27">
            <v>10</v>
          </cell>
          <cell r="DS27">
            <v>10</v>
          </cell>
          <cell r="DT27">
            <v>-2.0127118644067798</v>
          </cell>
          <cell r="DU27">
            <v>0.854700854700852</v>
          </cell>
          <cell r="DV27">
            <v>46</v>
          </cell>
          <cell r="DW27">
            <v>46</v>
          </cell>
          <cell r="DX27">
            <v>9</v>
          </cell>
          <cell r="DY27">
            <v>9</v>
          </cell>
          <cell r="DZ27">
            <v>14.0275057102047</v>
          </cell>
          <cell r="EA27">
            <v>13.974326384242</v>
          </cell>
          <cell r="EB27">
            <v>5</v>
          </cell>
          <cell r="EC27">
            <v>5</v>
          </cell>
          <cell r="ED27">
            <v>11.595795247994101</v>
          </cell>
          <cell r="EE27">
            <v>12.4261305134319</v>
          </cell>
          <cell r="EF27">
            <v>16</v>
          </cell>
          <cell r="EG27">
            <v>16</v>
          </cell>
          <cell r="EH27">
            <v>4.37277124218447</v>
          </cell>
          <cell r="EI27">
            <v>6.94054786866295</v>
          </cell>
          <cell r="EJ27">
            <v>26</v>
          </cell>
          <cell r="EK27">
            <v>26</v>
          </cell>
          <cell r="EL27">
            <v>56.017467665159401</v>
          </cell>
          <cell r="EM27">
            <v>54.831677438024499</v>
          </cell>
          <cell r="EN27">
            <v>48</v>
          </cell>
          <cell r="EO27">
            <v>48</v>
          </cell>
          <cell r="EP27">
            <v>55.832287347103197</v>
          </cell>
          <cell r="EQ27" t="str">
            <v>BA (6)</v>
          </cell>
          <cell r="ER27">
            <v>5</v>
          </cell>
          <cell r="ES27">
            <v>5</v>
          </cell>
          <cell r="ET27">
            <v>268.95999999999998</v>
          </cell>
          <cell r="EU27">
            <v>9.7571924097122995</v>
          </cell>
          <cell r="EV27">
            <v>22</v>
          </cell>
          <cell r="EW27">
            <v>22</v>
          </cell>
          <cell r="EX27">
            <v>245.05</v>
          </cell>
          <cell r="EY27">
            <v>20</v>
          </cell>
          <cell r="EZ27">
            <v>20</v>
          </cell>
          <cell r="FA27">
            <v>3</v>
          </cell>
        </row>
        <row r="28">
          <cell r="A28">
            <v>7858</v>
          </cell>
          <cell r="B28" t="str">
            <v>JYSKE BNK</v>
          </cell>
          <cell r="C28">
            <v>201906</v>
          </cell>
          <cell r="D28" t="str">
            <v>1</v>
          </cell>
          <cell r="E28" t="str">
            <v>RTS</v>
          </cell>
          <cell r="F28">
            <v>3.42655633516077</v>
          </cell>
          <cell r="G28">
            <v>4.7849629511338003</v>
          </cell>
          <cell r="H28">
            <v>16</v>
          </cell>
          <cell r="I28">
            <v>16</v>
          </cell>
          <cell r="J28">
            <v>66.781216759177397</v>
          </cell>
          <cell r="K28">
            <v>56.796075845623299</v>
          </cell>
          <cell r="L28">
            <v>35</v>
          </cell>
          <cell r="M28">
            <v>35</v>
          </cell>
          <cell r="N28">
            <v>0.470918667577364</v>
          </cell>
          <cell r="O28">
            <v>0.77552539478310201</v>
          </cell>
          <cell r="P28">
            <v>7</v>
          </cell>
          <cell r="Q28">
            <v>7</v>
          </cell>
          <cell r="R28">
            <v>0.834882533863746</v>
          </cell>
          <cell r="S28">
            <v>1.03338336188046</v>
          </cell>
          <cell r="T28">
            <v>3</v>
          </cell>
          <cell r="U28">
            <v>3</v>
          </cell>
          <cell r="V28">
            <v>0.72956049472139595</v>
          </cell>
          <cell r="W28">
            <v>1.35395809113664</v>
          </cell>
          <cell r="X28">
            <v>9</v>
          </cell>
          <cell r="Y28">
            <v>9</v>
          </cell>
          <cell r="Z28">
            <v>28.754529981841301</v>
          </cell>
          <cell r="AA28">
            <v>29.342303105667</v>
          </cell>
          <cell r="AB28">
            <v>53</v>
          </cell>
          <cell r="AC28">
            <v>53</v>
          </cell>
          <cell r="AD28">
            <v>25.9420949752326</v>
          </cell>
          <cell r="AE28">
            <v>26.460258681563801</v>
          </cell>
          <cell r="AF28">
            <v>52</v>
          </cell>
          <cell r="AG28">
            <v>52</v>
          </cell>
          <cell r="AH28">
            <v>23.264988072923401</v>
          </cell>
          <cell r="AI28">
            <v>24.105422693411299</v>
          </cell>
          <cell r="AJ28">
            <v>51</v>
          </cell>
          <cell r="AK28">
            <v>51</v>
          </cell>
          <cell r="AL28">
            <v>-1.95827150659038</v>
          </cell>
          <cell r="AM28">
            <v>6.0326302723930203</v>
          </cell>
          <cell r="AN28">
            <v>18</v>
          </cell>
          <cell r="AO28">
            <v>18</v>
          </cell>
          <cell r="AP28">
            <v>-3.4864960933361799</v>
          </cell>
          <cell r="AQ28">
            <v>3.1900850918549701</v>
          </cell>
          <cell r="AR28">
            <v>16</v>
          </cell>
          <cell r="AS28">
            <v>16</v>
          </cell>
          <cell r="AT28">
            <v>470.49048631962302</v>
          </cell>
          <cell r="AU28">
            <v>470.76623245990697</v>
          </cell>
          <cell r="AV28">
            <v>50</v>
          </cell>
          <cell r="AW28">
            <v>50</v>
          </cell>
          <cell r="AX28">
            <v>-6.11748955305523</v>
          </cell>
          <cell r="AY28">
            <v>6.7730811414423897</v>
          </cell>
          <cell r="AZ28">
            <v>54</v>
          </cell>
          <cell r="BA28">
            <v>54</v>
          </cell>
          <cell r="BB28">
            <v>77.760000000000005</v>
          </cell>
          <cell r="BC28">
            <v>72.91</v>
          </cell>
          <cell r="BD28">
            <v>39</v>
          </cell>
          <cell r="BE28">
            <v>39</v>
          </cell>
          <cell r="BF28">
            <v>4.8500000000000103</v>
          </cell>
          <cell r="BG28">
            <v>72.91</v>
          </cell>
          <cell r="BH28">
            <v>13</v>
          </cell>
          <cell r="BI28">
            <v>13</v>
          </cell>
          <cell r="BK28">
            <v>1.2755755961860001E-4</v>
          </cell>
          <cell r="BL28">
            <v>39</v>
          </cell>
          <cell r="BN28">
            <v>39</v>
          </cell>
          <cell r="BP28">
            <v>25.453702477149299</v>
          </cell>
          <cell r="BQ28">
            <v>27.600350349335599</v>
          </cell>
          <cell r="BR28">
            <v>16</v>
          </cell>
          <cell r="BS28">
            <v>16</v>
          </cell>
          <cell r="BT28">
            <v>2.2249060438732799</v>
          </cell>
          <cell r="BU28">
            <v>2.4681384054203899</v>
          </cell>
          <cell r="BV28">
            <v>45</v>
          </cell>
          <cell r="BW28">
            <v>45</v>
          </cell>
          <cell r="BX28">
            <v>10</v>
          </cell>
          <cell r="BY28">
            <v>10</v>
          </cell>
          <cell r="BZ28">
            <v>36.179495136367599</v>
          </cell>
          <cell r="CA28">
            <v>33.868474767147099</v>
          </cell>
          <cell r="CB28">
            <v>31</v>
          </cell>
          <cell r="CC28">
            <v>31</v>
          </cell>
          <cell r="CD28">
            <v>5.9431142619911999</v>
          </cell>
          <cell r="CE28">
            <v>6.2800444998389597</v>
          </cell>
          <cell r="CF28">
            <v>46</v>
          </cell>
          <cell r="CG28">
            <v>46</v>
          </cell>
          <cell r="CH28">
            <v>34.329071285471997</v>
          </cell>
          <cell r="CI28">
            <v>32.002666921483403</v>
          </cell>
          <cell r="CJ28">
            <v>26</v>
          </cell>
          <cell r="CK28">
            <v>26</v>
          </cell>
          <cell r="CL28">
            <v>3.4807802036331799</v>
          </cell>
          <cell r="CM28">
            <v>4.0457783792073201</v>
          </cell>
          <cell r="CN28">
            <v>45</v>
          </cell>
          <cell r="CO28">
            <v>45</v>
          </cell>
          <cell r="CP28">
            <v>1.4963415458523199</v>
          </cell>
          <cell r="CQ28">
            <v>2.7490374041033698</v>
          </cell>
          <cell r="CR28">
            <v>28</v>
          </cell>
          <cell r="CS28">
            <v>28</v>
          </cell>
          <cell r="CT28">
            <v>51.799966969119097</v>
          </cell>
          <cell r="CU28">
            <v>45.235352606261799</v>
          </cell>
          <cell r="CV28">
            <v>22</v>
          </cell>
          <cell r="CW28">
            <v>22</v>
          </cell>
          <cell r="CX28">
            <v>4.9086948911248802</v>
          </cell>
          <cell r="CY28">
            <v>6.3821647301753197</v>
          </cell>
          <cell r="CZ28">
            <v>8</v>
          </cell>
          <cell r="DA28">
            <v>8</v>
          </cell>
          <cell r="DB28">
            <v>-0.2</v>
          </cell>
          <cell r="DC28">
            <v>0.8</v>
          </cell>
          <cell r="DD28">
            <v>0.2</v>
          </cell>
          <cell r="DE28">
            <v>51</v>
          </cell>
          <cell r="DF28">
            <v>51</v>
          </cell>
          <cell r="DG28">
            <v>64.842904242846402</v>
          </cell>
          <cell r="DH28">
            <v>66.185126146638098</v>
          </cell>
          <cell r="DI28">
            <v>15</v>
          </cell>
          <cell r="DJ28">
            <v>15</v>
          </cell>
          <cell r="DK28">
            <v>11.877000000000001</v>
          </cell>
          <cell r="DL28">
            <v>10.961</v>
          </cell>
          <cell r="DM28">
            <v>8</v>
          </cell>
          <cell r="DN28">
            <v>8</v>
          </cell>
          <cell r="DO28">
            <v>47</v>
          </cell>
          <cell r="DP28">
            <v>47</v>
          </cell>
          <cell r="DQ28">
            <v>-0.14399999999999999</v>
          </cell>
          <cell r="DR28">
            <v>14</v>
          </cell>
          <cell r="DS28">
            <v>14</v>
          </cell>
          <cell r="DT28">
            <v>-1.19790366857999</v>
          </cell>
          <cell r="DU28">
            <v>-0.98838645910550604</v>
          </cell>
          <cell r="DV28">
            <v>40</v>
          </cell>
          <cell r="DW28">
            <v>40</v>
          </cell>
          <cell r="DX28">
            <v>15</v>
          </cell>
          <cell r="DY28">
            <v>15</v>
          </cell>
          <cell r="DZ28">
            <v>10.1867604205988</v>
          </cell>
          <cell r="EA28">
            <v>9.8848598846753504</v>
          </cell>
          <cell r="EB28">
            <v>18</v>
          </cell>
          <cell r="EC28">
            <v>18</v>
          </cell>
          <cell r="ED28">
            <v>4.6571193489147404</v>
          </cell>
          <cell r="EE28">
            <v>4.9168405161302502</v>
          </cell>
          <cell r="EF28">
            <v>34</v>
          </cell>
          <cell r="EG28">
            <v>34</v>
          </cell>
          <cell r="EH28">
            <v>9.4909402678912294</v>
          </cell>
          <cell r="EI28">
            <v>11.9333241986976</v>
          </cell>
          <cell r="EJ28">
            <v>51</v>
          </cell>
          <cell r="EK28">
            <v>51</v>
          </cell>
          <cell r="EL28">
            <v>87.772296888512798</v>
          </cell>
          <cell r="EM28">
            <v>80.242410633282006</v>
          </cell>
          <cell r="EN28">
            <v>10</v>
          </cell>
          <cell r="EO28">
            <v>10</v>
          </cell>
          <cell r="EP28">
            <v>24.3172028760853</v>
          </cell>
          <cell r="EQ28" t="str">
            <v>FF (37)</v>
          </cell>
          <cell r="ER28">
            <v>22</v>
          </cell>
          <cell r="ES28">
            <v>22</v>
          </cell>
          <cell r="ET28">
            <v>162.87</v>
          </cell>
          <cell r="EU28">
            <v>-11.737928792066301</v>
          </cell>
          <cell r="EV28">
            <v>4</v>
          </cell>
          <cell r="EW28">
            <v>4</v>
          </cell>
          <cell r="EX28">
            <v>184.53</v>
          </cell>
          <cell r="EY28">
            <v>4</v>
          </cell>
          <cell r="EZ28">
            <v>4</v>
          </cell>
          <cell r="FA28">
            <v>1</v>
          </cell>
        </row>
        <row r="29">
          <cell r="A29">
            <v>7890</v>
          </cell>
          <cell r="B29" t="str">
            <v>SALLING BNK</v>
          </cell>
          <cell r="C29">
            <v>201906</v>
          </cell>
          <cell r="D29" t="str">
            <v>3</v>
          </cell>
          <cell r="E29" t="str">
            <v>SIWE</v>
          </cell>
          <cell r="F29">
            <v>4.7163955622527904</v>
          </cell>
          <cell r="G29">
            <v>5.33944443037654</v>
          </cell>
          <cell r="H29">
            <v>26</v>
          </cell>
          <cell r="I29">
            <v>26</v>
          </cell>
          <cell r="J29">
            <v>74.143797966683806</v>
          </cell>
          <cell r="K29">
            <v>65.610559620758295</v>
          </cell>
          <cell r="L29">
            <v>24</v>
          </cell>
          <cell r="M29">
            <v>24</v>
          </cell>
          <cell r="N29">
            <v>1.28548050818172</v>
          </cell>
          <cell r="O29">
            <v>1.2934340658666199</v>
          </cell>
          <cell r="P29">
            <v>33</v>
          </cell>
          <cell r="Q29">
            <v>33</v>
          </cell>
          <cell r="R29">
            <v>2.4451538858918398</v>
          </cell>
          <cell r="S29">
            <v>2.4638496954772799</v>
          </cell>
          <cell r="T29">
            <v>35</v>
          </cell>
          <cell r="U29">
            <v>35</v>
          </cell>
          <cell r="V29">
            <v>1.5930314009158399</v>
          </cell>
          <cell r="W29">
            <v>3.0042275155575502</v>
          </cell>
          <cell r="X29">
            <v>37</v>
          </cell>
          <cell r="Y29">
            <v>37</v>
          </cell>
          <cell r="Z29">
            <v>19.006902214334598</v>
          </cell>
          <cell r="AA29">
            <v>17.807614181555302</v>
          </cell>
          <cell r="AB29">
            <v>26</v>
          </cell>
          <cell r="AC29">
            <v>26</v>
          </cell>
          <cell r="AD29">
            <v>19.006902214334598</v>
          </cell>
          <cell r="AE29">
            <v>17.807614181555302</v>
          </cell>
          <cell r="AF29">
            <v>34</v>
          </cell>
          <cell r="AG29">
            <v>34</v>
          </cell>
          <cell r="AH29">
            <v>16.1331881444884</v>
          </cell>
          <cell r="AI29">
            <v>14.9457341506526</v>
          </cell>
          <cell r="AJ29">
            <v>25</v>
          </cell>
          <cell r="AK29">
            <v>25</v>
          </cell>
          <cell r="AL29">
            <v>6.7346923655920099</v>
          </cell>
          <cell r="AM29">
            <v>9.5687573868108906</v>
          </cell>
          <cell r="AN29">
            <v>37</v>
          </cell>
          <cell r="AO29">
            <v>37</v>
          </cell>
          <cell r="AP29">
            <v>7.9451031435878097</v>
          </cell>
          <cell r="AQ29">
            <v>37.043101055738802</v>
          </cell>
          <cell r="AR29">
            <v>44</v>
          </cell>
          <cell r="AS29">
            <v>44</v>
          </cell>
          <cell r="AT29">
            <v>626.17499648200499</v>
          </cell>
          <cell r="AU29">
            <v>625.39297147342199</v>
          </cell>
          <cell r="AV29">
            <v>27</v>
          </cell>
          <cell r="AW29">
            <v>27</v>
          </cell>
          <cell r="AX29">
            <v>3.6347732207551799</v>
          </cell>
          <cell r="AY29">
            <v>4.3913642264937103</v>
          </cell>
          <cell r="AZ29">
            <v>39</v>
          </cell>
          <cell r="BA29">
            <v>39</v>
          </cell>
          <cell r="BB29">
            <v>146.63</v>
          </cell>
          <cell r="BC29">
            <v>140.16</v>
          </cell>
          <cell r="BD29">
            <v>6</v>
          </cell>
          <cell r="BE29">
            <v>6</v>
          </cell>
          <cell r="BF29">
            <v>6.47</v>
          </cell>
          <cell r="BG29">
            <v>140.16</v>
          </cell>
          <cell r="BH29">
            <v>9</v>
          </cell>
          <cell r="BI29">
            <v>9</v>
          </cell>
          <cell r="BK29">
            <v>0.12895576409578199</v>
          </cell>
          <cell r="BL29">
            <v>40</v>
          </cell>
          <cell r="BN29">
            <v>40</v>
          </cell>
          <cell r="BP29">
            <v>0</v>
          </cell>
          <cell r="BR29">
            <v>53</v>
          </cell>
          <cell r="BS29">
            <v>52</v>
          </cell>
          <cell r="BT29">
            <v>4.6776549778996399</v>
          </cell>
          <cell r="BU29">
            <v>4.4632401191478701</v>
          </cell>
          <cell r="BV29">
            <v>24</v>
          </cell>
          <cell r="BW29">
            <v>24</v>
          </cell>
          <cell r="BX29">
            <v>31</v>
          </cell>
          <cell r="BY29">
            <v>31</v>
          </cell>
          <cell r="BZ29">
            <v>56.168520128632998</v>
          </cell>
          <cell r="CA29">
            <v>54.961360773587302</v>
          </cell>
          <cell r="CB29">
            <v>6</v>
          </cell>
          <cell r="CC29">
            <v>6</v>
          </cell>
          <cell r="CD29">
            <v>13.4924875719468</v>
          </cell>
          <cell r="CE29">
            <v>13.9600913218818</v>
          </cell>
          <cell r="CF29">
            <v>21</v>
          </cell>
          <cell r="CG29">
            <v>21</v>
          </cell>
          <cell r="CH29">
            <v>49.925691644260901</v>
          </cell>
          <cell r="CI29">
            <v>48.350190636203102</v>
          </cell>
          <cell r="CJ29">
            <v>7</v>
          </cell>
          <cell r="CK29">
            <v>7</v>
          </cell>
          <cell r="CL29">
            <v>7.8408813292462902</v>
          </cell>
          <cell r="CM29">
            <v>8.1086127833308996</v>
          </cell>
          <cell r="CN29">
            <v>24</v>
          </cell>
          <cell r="CO29">
            <v>24</v>
          </cell>
          <cell r="CP29">
            <v>4.3313556929679198</v>
          </cell>
          <cell r="CQ29">
            <v>5.0503724181438896</v>
          </cell>
          <cell r="CR29">
            <v>8</v>
          </cell>
          <cell r="CS29">
            <v>8</v>
          </cell>
          <cell r="CT29">
            <v>14.308200268916099</v>
          </cell>
          <cell r="CU29">
            <v>57.497941095665901</v>
          </cell>
          <cell r="CV29">
            <v>50</v>
          </cell>
          <cell r="CW29">
            <v>50</v>
          </cell>
          <cell r="CX29">
            <v>1.4099919985759</v>
          </cell>
          <cell r="CY29">
            <v>1.38846754219297</v>
          </cell>
          <cell r="CZ29">
            <v>26</v>
          </cell>
          <cell r="DA29">
            <v>26</v>
          </cell>
          <cell r="DB29">
            <v>0.7</v>
          </cell>
          <cell r="DC29">
            <v>3.2</v>
          </cell>
          <cell r="DD29">
            <v>0.7</v>
          </cell>
          <cell r="DE29">
            <v>42</v>
          </cell>
          <cell r="DF29">
            <v>42</v>
          </cell>
          <cell r="DG29">
            <v>51.970068809061402</v>
          </cell>
          <cell r="DH29">
            <v>51.873903346655503</v>
          </cell>
          <cell r="DI29">
            <v>31</v>
          </cell>
          <cell r="DJ29">
            <v>31</v>
          </cell>
          <cell r="DK29">
            <v>10.1</v>
          </cell>
          <cell r="DL29">
            <v>10</v>
          </cell>
          <cell r="DM29">
            <v>31</v>
          </cell>
          <cell r="DN29">
            <v>31</v>
          </cell>
          <cell r="DO29">
            <v>23</v>
          </cell>
          <cell r="DP29">
            <v>23</v>
          </cell>
          <cell r="DQ29">
            <v>-0.5</v>
          </cell>
          <cell r="DR29">
            <v>4</v>
          </cell>
          <cell r="DS29">
            <v>4</v>
          </cell>
          <cell r="DT29">
            <v>-4.7169811320754702</v>
          </cell>
          <cell r="DU29">
            <v>-0.934579439252337</v>
          </cell>
          <cell r="DV29">
            <v>51</v>
          </cell>
          <cell r="DW29">
            <v>51</v>
          </cell>
          <cell r="DX29">
            <v>4</v>
          </cell>
          <cell r="DY29">
            <v>4</v>
          </cell>
          <cell r="DZ29">
            <v>10.3643345576788</v>
          </cell>
          <cell r="EA29">
            <v>7.8923011580546998</v>
          </cell>
          <cell r="EB29">
            <v>15</v>
          </cell>
          <cell r="EC29">
            <v>15</v>
          </cell>
          <cell r="ED29">
            <v>12.213807473187099</v>
          </cell>
          <cell r="EE29">
            <v>12.3049318421028</v>
          </cell>
          <cell r="EF29">
            <v>14</v>
          </cell>
          <cell r="EG29">
            <v>14</v>
          </cell>
          <cell r="EH29">
            <v>4.5429865693461702</v>
          </cell>
          <cell r="EI29">
            <v>5.3270573434208304</v>
          </cell>
          <cell r="EJ29">
            <v>29</v>
          </cell>
          <cell r="EK29">
            <v>29</v>
          </cell>
          <cell r="EL29">
            <v>74.207361718178007</v>
          </cell>
          <cell r="EM29">
            <v>80.890485708329805</v>
          </cell>
          <cell r="EN29">
            <v>31</v>
          </cell>
          <cell r="EO29">
            <v>31</v>
          </cell>
          <cell r="EP29">
            <v>44.670261504947803</v>
          </cell>
          <cell r="EQ29" t="str">
            <v>E (10)</v>
          </cell>
          <cell r="ER29">
            <v>9</v>
          </cell>
          <cell r="ES29">
            <v>9</v>
          </cell>
          <cell r="ET29">
            <v>390.67793999999998</v>
          </cell>
          <cell r="EU29">
            <v>8.3924792846169591</v>
          </cell>
          <cell r="EV29">
            <v>21</v>
          </cell>
          <cell r="EW29">
            <v>21</v>
          </cell>
          <cell r="EX29">
            <v>360.42901000000001</v>
          </cell>
          <cell r="EY29">
            <v>28</v>
          </cell>
          <cell r="EZ29">
            <v>28</v>
          </cell>
          <cell r="FA29">
            <v>2</v>
          </cell>
        </row>
        <row r="30">
          <cell r="A30">
            <v>7930</v>
          </cell>
          <cell r="B30" t="str">
            <v>KREDITBANKEN</v>
          </cell>
          <cell r="C30">
            <v>201906</v>
          </cell>
          <cell r="D30" t="str">
            <v>3</v>
          </cell>
          <cell r="E30" t="str">
            <v>NTO</v>
          </cell>
          <cell r="F30">
            <v>7.0980595220333296</v>
          </cell>
          <cell r="G30">
            <v>13.308323094285299</v>
          </cell>
          <cell r="H30">
            <v>38</v>
          </cell>
          <cell r="I30">
            <v>38</v>
          </cell>
          <cell r="J30">
            <v>55.131704502585301</v>
          </cell>
          <cell r="K30">
            <v>35.834795769612903</v>
          </cell>
          <cell r="L30">
            <v>49</v>
          </cell>
          <cell r="M30">
            <v>49</v>
          </cell>
          <cell r="N30">
            <v>2.0832868999883201</v>
          </cell>
          <cell r="O30">
            <v>2.4618623611482899</v>
          </cell>
          <cell r="P30">
            <v>49</v>
          </cell>
          <cell r="Q30">
            <v>49</v>
          </cell>
          <cell r="R30">
            <v>2.6955966769156898</v>
          </cell>
          <cell r="S30">
            <v>2.9891643130804999</v>
          </cell>
          <cell r="T30">
            <v>41</v>
          </cell>
          <cell r="U30">
            <v>41</v>
          </cell>
          <cell r="V30">
            <v>1.58533034339213</v>
          </cell>
          <cell r="W30">
            <v>3.0591125741439602</v>
          </cell>
          <cell r="X30">
            <v>36</v>
          </cell>
          <cell r="Y30">
            <v>36</v>
          </cell>
          <cell r="Z30">
            <v>19.751086180557898</v>
          </cell>
          <cell r="AA30">
            <v>18.915415591809701</v>
          </cell>
          <cell r="AB30">
            <v>32</v>
          </cell>
          <cell r="AC30">
            <v>32</v>
          </cell>
          <cell r="AD30">
            <v>19.751086180557898</v>
          </cell>
          <cell r="AE30">
            <v>18.915415591809701</v>
          </cell>
          <cell r="AF30">
            <v>38</v>
          </cell>
          <cell r="AG30">
            <v>38</v>
          </cell>
          <cell r="AH30">
            <v>19.751086180557898</v>
          </cell>
          <cell r="AI30">
            <v>18.915415591809701</v>
          </cell>
          <cell r="AJ30">
            <v>39</v>
          </cell>
          <cell r="AK30">
            <v>39</v>
          </cell>
          <cell r="AL30">
            <v>4.41793406384416</v>
          </cell>
          <cell r="AM30">
            <v>-4.5033786448423996</v>
          </cell>
          <cell r="AN30">
            <v>32</v>
          </cell>
          <cell r="AO30">
            <v>32</v>
          </cell>
          <cell r="AP30">
            <v>4.41793406384416</v>
          </cell>
          <cell r="AQ30">
            <v>-4.5033786448423996</v>
          </cell>
          <cell r="AR30">
            <v>31</v>
          </cell>
          <cell r="AS30">
            <v>31</v>
          </cell>
          <cell r="AT30">
            <v>541.98940299623303</v>
          </cell>
          <cell r="AU30">
            <v>565.76400630138198</v>
          </cell>
          <cell r="AV30">
            <v>37</v>
          </cell>
          <cell r="AW30">
            <v>37</v>
          </cell>
          <cell r="AX30">
            <v>9.1317462390415205</v>
          </cell>
          <cell r="AY30">
            <v>15.065447887698101</v>
          </cell>
          <cell r="AZ30">
            <v>16</v>
          </cell>
          <cell r="BA30">
            <v>16</v>
          </cell>
          <cell r="BB30">
            <v>108.08</v>
          </cell>
          <cell r="BC30">
            <v>111.27</v>
          </cell>
          <cell r="BD30">
            <v>26</v>
          </cell>
          <cell r="BE30">
            <v>26</v>
          </cell>
          <cell r="BF30">
            <v>-3.19</v>
          </cell>
          <cell r="BG30">
            <v>111.27</v>
          </cell>
          <cell r="BH30">
            <v>28</v>
          </cell>
          <cell r="BI30">
            <v>28</v>
          </cell>
          <cell r="BK30">
            <v>-4.8256909112890101E-2</v>
          </cell>
          <cell r="BL30">
            <v>41</v>
          </cell>
          <cell r="BN30">
            <v>41</v>
          </cell>
          <cell r="BP30">
            <v>7.7644681772261501</v>
          </cell>
          <cell r="BQ30">
            <v>1.6494845360824699</v>
          </cell>
          <cell r="BR30">
            <v>30</v>
          </cell>
          <cell r="BS30">
            <v>30</v>
          </cell>
          <cell r="BT30">
            <v>9.9437599325146202</v>
          </cell>
          <cell r="BU30">
            <v>10.5539162503309</v>
          </cell>
          <cell r="BV30">
            <v>4</v>
          </cell>
          <cell r="BW30">
            <v>4</v>
          </cell>
          <cell r="BX30">
            <v>51</v>
          </cell>
          <cell r="BY30">
            <v>51</v>
          </cell>
          <cell r="BZ30">
            <v>38.0447196351193</v>
          </cell>
          <cell r="CA30">
            <v>36.380778707249199</v>
          </cell>
          <cell r="CB30">
            <v>28</v>
          </cell>
          <cell r="CC30">
            <v>28</v>
          </cell>
          <cell r="CD30">
            <v>23.038791876122801</v>
          </cell>
          <cell r="CE30">
            <v>25.919808465480401</v>
          </cell>
          <cell r="CF30">
            <v>8</v>
          </cell>
          <cell r="CG30">
            <v>8</v>
          </cell>
          <cell r="CH30">
            <v>29.4099420684514</v>
          </cell>
          <cell r="CI30">
            <v>26.144636895172201</v>
          </cell>
          <cell r="CJ30">
            <v>34</v>
          </cell>
          <cell r="CK30">
            <v>34</v>
          </cell>
          <cell r="CL30">
            <v>15.6363669702839</v>
          </cell>
          <cell r="CM30">
            <v>17.8950225270017</v>
          </cell>
          <cell r="CN30">
            <v>7</v>
          </cell>
          <cell r="CO30">
            <v>7</v>
          </cell>
          <cell r="CP30">
            <v>3.83729901091229</v>
          </cell>
          <cell r="CQ30">
            <v>4.2332146547380001</v>
          </cell>
          <cell r="CR30">
            <v>9</v>
          </cell>
          <cell r="CS30">
            <v>9</v>
          </cell>
          <cell r="CT30">
            <v>37.671118821013401</v>
          </cell>
          <cell r="CU30">
            <v>43.082288912631398</v>
          </cell>
          <cell r="CV30">
            <v>34</v>
          </cell>
          <cell r="CW30">
            <v>34</v>
          </cell>
          <cell r="CX30">
            <v>2.8896934795702101</v>
          </cell>
          <cell r="CY30">
            <v>4.1309340622886399</v>
          </cell>
          <cell r="CZ30">
            <v>16</v>
          </cell>
          <cell r="DA30">
            <v>16</v>
          </cell>
          <cell r="DB30">
            <v>1.7</v>
          </cell>
          <cell r="DC30">
            <v>1.6</v>
          </cell>
          <cell r="DD30">
            <v>1.7</v>
          </cell>
          <cell r="DE30">
            <v>27</v>
          </cell>
          <cell r="DF30">
            <v>25</v>
          </cell>
          <cell r="DG30">
            <v>57.754970690801002</v>
          </cell>
          <cell r="DH30">
            <v>62.162488809723598</v>
          </cell>
          <cell r="DI30">
            <v>24</v>
          </cell>
          <cell r="DJ30">
            <v>24</v>
          </cell>
          <cell r="DK30">
            <v>10.67</v>
          </cell>
          <cell r="DL30">
            <v>10.3</v>
          </cell>
          <cell r="DM30">
            <v>18</v>
          </cell>
          <cell r="DN30">
            <v>18</v>
          </cell>
          <cell r="DO30">
            <v>37</v>
          </cell>
          <cell r="DP30">
            <v>37</v>
          </cell>
          <cell r="DQ30">
            <v>0</v>
          </cell>
          <cell r="DR30">
            <v>27</v>
          </cell>
          <cell r="DS30">
            <v>27</v>
          </cell>
          <cell r="DT30">
            <v>0</v>
          </cell>
          <cell r="DU30">
            <v>2.2030651340996199</v>
          </cell>
          <cell r="DV30">
            <v>23</v>
          </cell>
          <cell r="DW30">
            <v>23</v>
          </cell>
          <cell r="DX30">
            <v>27</v>
          </cell>
          <cell r="DY30">
            <v>27</v>
          </cell>
          <cell r="DZ30">
            <v>10.248220675420701</v>
          </cell>
          <cell r="EA30">
            <v>8.3910772094213009</v>
          </cell>
          <cell r="EB30">
            <v>17</v>
          </cell>
          <cell r="EC30">
            <v>17</v>
          </cell>
          <cell r="ED30">
            <v>14.2410128743538</v>
          </cell>
          <cell r="EE30">
            <v>12.9398458585213</v>
          </cell>
          <cell r="EF30">
            <v>10</v>
          </cell>
          <cell r="EG30">
            <v>10</v>
          </cell>
          <cell r="EH30">
            <v>5.2135908944786902</v>
          </cell>
          <cell r="EI30">
            <v>6.2984759085783599</v>
          </cell>
          <cell r="EJ30">
            <v>37</v>
          </cell>
          <cell r="EK30">
            <v>37</v>
          </cell>
          <cell r="EL30">
            <v>58.429445047722503</v>
          </cell>
          <cell r="EM30">
            <v>58.486258670647103</v>
          </cell>
          <cell r="EN30">
            <v>47</v>
          </cell>
          <cell r="EO30">
            <v>47</v>
          </cell>
          <cell r="EP30">
            <v>36.440028402277797</v>
          </cell>
          <cell r="EQ30" t="str">
            <v>E (10)</v>
          </cell>
          <cell r="ER30">
            <v>11</v>
          </cell>
          <cell r="ES30">
            <v>11</v>
          </cell>
          <cell r="ET30">
            <v>392.98</v>
          </cell>
          <cell r="EU30">
            <v>3.5602287400848498</v>
          </cell>
          <cell r="EV30">
            <v>15</v>
          </cell>
          <cell r="EW30">
            <v>15</v>
          </cell>
          <cell r="EX30">
            <v>379.47</v>
          </cell>
          <cell r="EY30">
            <v>30</v>
          </cell>
          <cell r="EZ30">
            <v>30</v>
          </cell>
          <cell r="FA30">
            <v>3</v>
          </cell>
        </row>
        <row r="31">
          <cell r="A31">
            <v>8079</v>
          </cell>
          <cell r="B31" t="str">
            <v>SYDBANK</v>
          </cell>
          <cell r="C31">
            <v>201906</v>
          </cell>
          <cell r="D31" t="str">
            <v>1</v>
          </cell>
          <cell r="E31" t="str">
            <v>JWJ</v>
          </cell>
          <cell r="F31">
            <v>4.2735042735042699</v>
          </cell>
          <cell r="G31">
            <v>6.8031307502002898</v>
          </cell>
          <cell r="H31">
            <v>21</v>
          </cell>
          <cell r="I31">
            <v>21</v>
          </cell>
          <cell r="J31">
            <v>73.869026619082405</v>
          </cell>
          <cell r="K31">
            <v>62.262213236104699</v>
          </cell>
          <cell r="L31">
            <v>26</v>
          </cell>
          <cell r="M31">
            <v>26</v>
          </cell>
          <cell r="N31">
            <v>0.88218844010450903</v>
          </cell>
          <cell r="O31">
            <v>1.2834913909579799</v>
          </cell>
          <cell r="P31">
            <v>17</v>
          </cell>
          <cell r="Q31">
            <v>17</v>
          </cell>
          <cell r="R31">
            <v>1.14403873925587</v>
          </cell>
          <cell r="S31">
            <v>1.3182686647567099</v>
          </cell>
          <cell r="T31">
            <v>5</v>
          </cell>
          <cell r="U31">
            <v>5</v>
          </cell>
          <cell r="V31">
            <v>1.1096134064863401</v>
          </cell>
          <cell r="W31">
            <v>2.4701141042836401</v>
          </cell>
          <cell r="X31">
            <v>15</v>
          </cell>
          <cell r="Y31">
            <v>15</v>
          </cell>
          <cell r="Z31">
            <v>20.821029190583999</v>
          </cell>
          <cell r="AA31">
            <v>19.6912963315987</v>
          </cell>
          <cell r="AB31">
            <v>41</v>
          </cell>
          <cell r="AC31">
            <v>41</v>
          </cell>
          <cell r="AD31">
            <v>17.5548311483691</v>
          </cell>
          <cell r="AE31">
            <v>16.6143351078797</v>
          </cell>
          <cell r="AF31">
            <v>25</v>
          </cell>
          <cell r="AG31">
            <v>25</v>
          </cell>
          <cell r="AH31">
            <v>15.980277019353201</v>
          </cell>
          <cell r="AI31">
            <v>14.9961477441068</v>
          </cell>
          <cell r="AJ31">
            <v>24</v>
          </cell>
          <cell r="AK31">
            <v>24</v>
          </cell>
          <cell r="AL31">
            <v>5.6607503964655601</v>
          </cell>
          <cell r="AM31">
            <v>6.8545484651315203</v>
          </cell>
          <cell r="AN31">
            <v>34</v>
          </cell>
          <cell r="AO31">
            <v>34</v>
          </cell>
          <cell r="AP31">
            <v>6.5625472090535402</v>
          </cell>
          <cell r="AQ31">
            <v>-0.68816998183350897</v>
          </cell>
          <cell r="AR31">
            <v>38</v>
          </cell>
          <cell r="AS31">
            <v>38</v>
          </cell>
          <cell r="AT31">
            <v>821.22801897462</v>
          </cell>
          <cell r="AU31">
            <v>829.43609311683997</v>
          </cell>
          <cell r="AV31">
            <v>9</v>
          </cell>
          <cell r="AW31">
            <v>9</v>
          </cell>
          <cell r="AX31">
            <v>-0.415369218502459</v>
          </cell>
          <cell r="AY31">
            <v>-15.3610051038624</v>
          </cell>
          <cell r="AZ31">
            <v>46</v>
          </cell>
          <cell r="BA31">
            <v>46</v>
          </cell>
          <cell r="BB31">
            <v>147.44</v>
          </cell>
          <cell r="BC31">
            <v>143.82</v>
          </cell>
          <cell r="BD31">
            <v>5</v>
          </cell>
          <cell r="BE31">
            <v>5</v>
          </cell>
          <cell r="BF31">
            <v>3.62</v>
          </cell>
          <cell r="BG31">
            <v>143.82</v>
          </cell>
          <cell r="BH31">
            <v>16</v>
          </cell>
          <cell r="BI31">
            <v>16</v>
          </cell>
          <cell r="BK31">
            <v>-3.8336532869815997E-2</v>
          </cell>
          <cell r="BL31">
            <v>42</v>
          </cell>
          <cell r="BN31">
            <v>42</v>
          </cell>
          <cell r="BP31">
            <v>13.143539831239</v>
          </cell>
          <cell r="BQ31">
            <v>28.374262677439098</v>
          </cell>
          <cell r="BR31">
            <v>21</v>
          </cell>
          <cell r="BS31">
            <v>21</v>
          </cell>
          <cell r="BT31">
            <v>3.0514156913885402</v>
          </cell>
          <cell r="BU31">
            <v>3.5611129874477299</v>
          </cell>
          <cell r="BV31">
            <v>42</v>
          </cell>
          <cell r="BW31">
            <v>42</v>
          </cell>
          <cell r="BX31">
            <v>13</v>
          </cell>
          <cell r="BY31">
            <v>13</v>
          </cell>
          <cell r="BZ31">
            <v>16.240323024032499</v>
          </cell>
          <cell r="CA31">
            <v>16.2869758494523</v>
          </cell>
          <cell r="CB31">
            <v>47</v>
          </cell>
          <cell r="CC31">
            <v>47</v>
          </cell>
          <cell r="CD31">
            <v>6.0930260104009797</v>
          </cell>
          <cell r="CE31">
            <v>7.1745786954121904</v>
          </cell>
          <cell r="CF31">
            <v>45</v>
          </cell>
          <cell r="CG31">
            <v>45</v>
          </cell>
          <cell r="CH31">
            <v>14.740940071340701</v>
          </cell>
          <cell r="CI31">
            <v>14.3765337037526</v>
          </cell>
          <cell r="CJ31">
            <v>45</v>
          </cell>
          <cell r="CK31">
            <v>45</v>
          </cell>
          <cell r="CL31">
            <v>4.1503044757212404</v>
          </cell>
          <cell r="CM31">
            <v>7.2389021721851199</v>
          </cell>
          <cell r="CN31">
            <v>44</v>
          </cell>
          <cell r="CO31">
            <v>44</v>
          </cell>
          <cell r="CP31">
            <v>2.7521114206350301</v>
          </cell>
          <cell r="CQ31">
            <v>2.5546265011942402</v>
          </cell>
          <cell r="CR31">
            <v>13</v>
          </cell>
          <cell r="CS31">
            <v>13</v>
          </cell>
          <cell r="CT31">
            <v>62.040618880445898</v>
          </cell>
          <cell r="CU31">
            <v>76.068662845966003</v>
          </cell>
          <cell r="CV31">
            <v>13</v>
          </cell>
          <cell r="CW31">
            <v>13</v>
          </cell>
          <cell r="CX31">
            <v>1.6432575450306499</v>
          </cell>
          <cell r="CY31">
            <v>3.6257132568994699</v>
          </cell>
          <cell r="CZ31">
            <v>22</v>
          </cell>
          <cell r="DA31">
            <v>22</v>
          </cell>
          <cell r="DB31">
            <v>1.3</v>
          </cell>
          <cell r="DC31">
            <v>-1.6</v>
          </cell>
          <cell r="DD31">
            <v>1.3</v>
          </cell>
          <cell r="DE31">
            <v>31</v>
          </cell>
          <cell r="DF31">
            <v>30</v>
          </cell>
          <cell r="DG31">
            <v>54.340718261090402</v>
          </cell>
          <cell r="DH31">
            <v>61.305278068080497</v>
          </cell>
          <cell r="DI31">
            <v>29</v>
          </cell>
          <cell r="DJ31">
            <v>29</v>
          </cell>
          <cell r="DK31">
            <v>10.772</v>
          </cell>
          <cell r="DL31">
            <v>10.651</v>
          </cell>
          <cell r="DM31">
            <v>15</v>
          </cell>
          <cell r="DN31">
            <v>15</v>
          </cell>
          <cell r="DO31">
            <v>40</v>
          </cell>
          <cell r="DP31">
            <v>40</v>
          </cell>
          <cell r="DQ31">
            <v>0</v>
          </cell>
          <cell r="DR31">
            <v>28</v>
          </cell>
          <cell r="DS31">
            <v>27</v>
          </cell>
          <cell r="DT31">
            <v>0</v>
          </cell>
          <cell r="DU31">
            <v>-1.903287496585</v>
          </cell>
          <cell r="DV31">
            <v>24</v>
          </cell>
          <cell r="DW31">
            <v>23</v>
          </cell>
          <cell r="DX31">
            <v>28</v>
          </cell>
          <cell r="DY31">
            <v>27</v>
          </cell>
          <cell r="DZ31">
            <v>7.2039908795218199</v>
          </cell>
          <cell r="EA31">
            <v>8.4828893686494293</v>
          </cell>
          <cell r="EB31">
            <v>29</v>
          </cell>
          <cell r="EC31">
            <v>29</v>
          </cell>
          <cell r="ED31">
            <v>6.0511874731604198</v>
          </cell>
          <cell r="EE31">
            <v>6.1598207250499</v>
          </cell>
          <cell r="EF31">
            <v>31</v>
          </cell>
          <cell r="EG31">
            <v>31</v>
          </cell>
          <cell r="EH31">
            <v>3.45147887418752</v>
          </cell>
          <cell r="EI31">
            <v>4.3184735661196703</v>
          </cell>
          <cell r="EJ31">
            <v>15</v>
          </cell>
          <cell r="EK31">
            <v>15</v>
          </cell>
          <cell r="EL31">
            <v>82.254758635536007</v>
          </cell>
          <cell r="EM31">
            <v>74.087724961193601</v>
          </cell>
          <cell r="EN31">
            <v>15</v>
          </cell>
          <cell r="EO31">
            <v>15</v>
          </cell>
          <cell r="EP31">
            <v>8.8948864317470093</v>
          </cell>
          <cell r="EQ31" t="str">
            <v>FF (8)</v>
          </cell>
          <cell r="ER31">
            <v>38</v>
          </cell>
          <cell r="ES31">
            <v>38</v>
          </cell>
          <cell r="ET31">
            <v>207.04</v>
          </cell>
          <cell r="EU31">
            <v>13.124248715987299</v>
          </cell>
          <cell r="EV31">
            <v>23</v>
          </cell>
          <cell r="EW31">
            <v>23</v>
          </cell>
          <cell r="EX31">
            <v>183.02</v>
          </cell>
          <cell r="EY31">
            <v>8</v>
          </cell>
          <cell r="EZ31">
            <v>8</v>
          </cell>
          <cell r="FA31">
            <v>1</v>
          </cell>
        </row>
        <row r="32">
          <cell r="A32">
            <v>8117</v>
          </cell>
          <cell r="B32" t="str">
            <v>NYKREDIT BNK</v>
          </cell>
          <cell r="C32">
            <v>201906</v>
          </cell>
          <cell r="D32" t="str">
            <v>1</v>
          </cell>
          <cell r="E32" t="str">
            <v>AIA</v>
          </cell>
          <cell r="F32">
            <v>2.8678714324097898</v>
          </cell>
          <cell r="G32">
            <v>6.3922908064886999</v>
          </cell>
          <cell r="H32">
            <v>13</v>
          </cell>
          <cell r="I32">
            <v>13</v>
          </cell>
          <cell r="J32">
            <v>62.8984819327056</v>
          </cell>
          <cell r="K32">
            <v>44.144940966290697</v>
          </cell>
          <cell r="L32">
            <v>39</v>
          </cell>
          <cell r="M32">
            <v>39</v>
          </cell>
          <cell r="N32">
            <v>0.59658299203186205</v>
          </cell>
          <cell r="O32">
            <v>1.28479537576573</v>
          </cell>
          <cell r="P32">
            <v>9</v>
          </cell>
          <cell r="Q32">
            <v>9</v>
          </cell>
          <cell r="R32">
            <v>0.67253154168445295</v>
          </cell>
          <cell r="S32">
            <v>0.89776470545349696</v>
          </cell>
          <cell r="T32">
            <v>2</v>
          </cell>
          <cell r="U32">
            <v>2</v>
          </cell>
          <cell r="V32">
            <v>0.59542117794832805</v>
          </cell>
          <cell r="W32">
            <v>1.5236209694309799</v>
          </cell>
          <cell r="X32">
            <v>7</v>
          </cell>
          <cell r="Y32">
            <v>7</v>
          </cell>
          <cell r="Z32">
            <v>19.7229242901332</v>
          </cell>
          <cell r="AA32">
            <v>21.455103181199298</v>
          </cell>
          <cell r="AB32">
            <v>31</v>
          </cell>
          <cell r="AC32">
            <v>31</v>
          </cell>
          <cell r="AD32">
            <v>17.8766054949565</v>
          </cell>
          <cell r="AE32">
            <v>19.245803426719799</v>
          </cell>
          <cell r="AF32">
            <v>29</v>
          </cell>
          <cell r="AG32">
            <v>29</v>
          </cell>
          <cell r="AH32">
            <v>17.8766054949565</v>
          </cell>
          <cell r="AI32">
            <v>19.245803426719799</v>
          </cell>
          <cell r="AJ32">
            <v>33</v>
          </cell>
          <cell r="AK32">
            <v>33</v>
          </cell>
          <cell r="AL32">
            <v>-7.1142674660301903</v>
          </cell>
          <cell r="AM32">
            <v>7.3262475210574198</v>
          </cell>
          <cell r="AN32">
            <v>4</v>
          </cell>
          <cell r="AO32">
            <v>4</v>
          </cell>
          <cell r="AP32">
            <v>-7.1142674660301903</v>
          </cell>
          <cell r="AQ32">
            <v>7.3262475210574198</v>
          </cell>
          <cell r="AR32">
            <v>3</v>
          </cell>
          <cell r="AS32">
            <v>3</v>
          </cell>
          <cell r="AT32">
            <v>648.69147484345604</v>
          </cell>
          <cell r="AU32">
            <v>539.73221695202403</v>
          </cell>
          <cell r="AV32">
            <v>24</v>
          </cell>
          <cell r="AW32">
            <v>24</v>
          </cell>
          <cell r="AX32">
            <v>14.8007255302315</v>
          </cell>
          <cell r="AY32">
            <v>26.524907538919301</v>
          </cell>
          <cell r="AZ32">
            <v>8</v>
          </cell>
          <cell r="BA32">
            <v>8</v>
          </cell>
          <cell r="BB32">
            <v>99.34</v>
          </cell>
          <cell r="BC32">
            <v>86.9</v>
          </cell>
          <cell r="BD32">
            <v>32</v>
          </cell>
          <cell r="BE32">
            <v>32</v>
          </cell>
          <cell r="BF32">
            <v>12.44</v>
          </cell>
          <cell r="BG32">
            <v>86.9</v>
          </cell>
          <cell r="BH32">
            <v>5</v>
          </cell>
          <cell r="BI32">
            <v>5</v>
          </cell>
          <cell r="BJ32">
            <v>-32.462028966931598</v>
          </cell>
          <cell r="BK32">
            <v>5.9213368425951998E-2</v>
          </cell>
          <cell r="BL32">
            <v>18</v>
          </cell>
          <cell r="BM32">
            <v>18</v>
          </cell>
          <cell r="BN32">
            <v>9</v>
          </cell>
          <cell r="BO32">
            <v>9</v>
          </cell>
          <cell r="BP32">
            <v>35.859247242473401</v>
          </cell>
          <cell r="BQ32">
            <v>15.1835809890276</v>
          </cell>
          <cell r="BR32">
            <v>13</v>
          </cell>
          <cell r="BS32">
            <v>13</v>
          </cell>
          <cell r="BT32">
            <v>1.77006667127915</v>
          </cell>
          <cell r="BU32">
            <v>2.45823262352088</v>
          </cell>
          <cell r="BV32">
            <v>49</v>
          </cell>
          <cell r="BW32">
            <v>49</v>
          </cell>
          <cell r="BX32">
            <v>6</v>
          </cell>
          <cell r="BY32">
            <v>6</v>
          </cell>
          <cell r="BZ32">
            <v>25.774419251702799</v>
          </cell>
          <cell r="CA32">
            <v>24.5353923967821</v>
          </cell>
          <cell r="CB32">
            <v>42</v>
          </cell>
          <cell r="CC32">
            <v>42</v>
          </cell>
          <cell r="CD32">
            <v>4.56410920327935</v>
          </cell>
          <cell r="CE32">
            <v>5.0982759736284002</v>
          </cell>
          <cell r="CF32">
            <v>48</v>
          </cell>
          <cell r="CG32">
            <v>48</v>
          </cell>
          <cell r="CH32">
            <v>24.454589721918101</v>
          </cell>
          <cell r="CI32">
            <v>23.568208101379</v>
          </cell>
          <cell r="CJ32">
            <v>38</v>
          </cell>
          <cell r="CK32">
            <v>38</v>
          </cell>
          <cell r="CL32">
            <v>2.3175398002701102</v>
          </cell>
          <cell r="CM32">
            <v>4.4974431104879997</v>
          </cell>
          <cell r="CN32">
            <v>47</v>
          </cell>
          <cell r="CO32">
            <v>47</v>
          </cell>
          <cell r="CP32">
            <v>0.44316920831462597</v>
          </cell>
          <cell r="CQ32">
            <v>1.0601844655714401</v>
          </cell>
          <cell r="CR32">
            <v>40</v>
          </cell>
          <cell r="CS32">
            <v>40</v>
          </cell>
          <cell r="CT32">
            <v>52.343470480011597</v>
          </cell>
          <cell r="CU32">
            <v>51.048123053023801</v>
          </cell>
          <cell r="CV32">
            <v>21</v>
          </cell>
          <cell r="CW32">
            <v>21</v>
          </cell>
          <cell r="CZ32">
            <v>52</v>
          </cell>
          <cell r="DB32">
            <v>0.57999999999999996</v>
          </cell>
          <cell r="DC32">
            <v>0.33</v>
          </cell>
          <cell r="DD32">
            <v>0.57999999999999996</v>
          </cell>
          <cell r="DE32">
            <v>44</v>
          </cell>
          <cell r="DF32">
            <v>44</v>
          </cell>
          <cell r="DG32">
            <v>101.038884510606</v>
          </cell>
          <cell r="DH32">
            <v>81.351096392171598</v>
          </cell>
          <cell r="DI32">
            <v>2</v>
          </cell>
          <cell r="DJ32">
            <v>2</v>
          </cell>
          <cell r="DK32">
            <v>8.9</v>
          </cell>
          <cell r="DL32">
            <v>10</v>
          </cell>
          <cell r="DM32">
            <v>53</v>
          </cell>
          <cell r="DN32">
            <v>53</v>
          </cell>
          <cell r="DO32">
            <v>2</v>
          </cell>
          <cell r="DP32">
            <v>2</v>
          </cell>
          <cell r="DQ32">
            <v>-1.6</v>
          </cell>
          <cell r="DR32">
            <v>1</v>
          </cell>
          <cell r="DS32">
            <v>1</v>
          </cell>
          <cell r="DT32">
            <v>-15.2380952380952</v>
          </cell>
          <cell r="DU32">
            <v>2.9411764705882502</v>
          </cell>
          <cell r="DV32">
            <v>54</v>
          </cell>
          <cell r="DW32">
            <v>54</v>
          </cell>
          <cell r="DX32">
            <v>1</v>
          </cell>
          <cell r="DY32">
            <v>1</v>
          </cell>
          <cell r="DZ32">
            <v>10.0072554473452</v>
          </cell>
          <cell r="EA32">
            <v>10.667500371211499</v>
          </cell>
          <cell r="EB32">
            <v>19</v>
          </cell>
          <cell r="EC32">
            <v>19</v>
          </cell>
          <cell r="ED32">
            <v>1.9057398171790501</v>
          </cell>
          <cell r="EE32">
            <v>1.9629136635248601</v>
          </cell>
          <cell r="EF32">
            <v>44</v>
          </cell>
          <cell r="EG32">
            <v>44</v>
          </cell>
          <cell r="EH32">
            <v>4.5901517394903601</v>
          </cell>
          <cell r="EI32">
            <v>7.6823505239523104</v>
          </cell>
          <cell r="EJ32">
            <v>31</v>
          </cell>
          <cell r="EK32">
            <v>31</v>
          </cell>
          <cell r="EL32">
            <v>66.915658248391097</v>
          </cell>
          <cell r="EM32">
            <v>62.169218467985999</v>
          </cell>
          <cell r="EN32">
            <v>45</v>
          </cell>
          <cell r="EO32">
            <v>45</v>
          </cell>
          <cell r="EP32">
            <v>119.54150686775399</v>
          </cell>
          <cell r="EQ32" t="str">
            <v>IR (6)</v>
          </cell>
          <cell r="ER32">
            <v>4</v>
          </cell>
          <cell r="ES32">
            <v>4</v>
          </cell>
          <cell r="ET32">
            <v>150.689999</v>
          </cell>
          <cell r="EU32">
            <v>-8.1382595708363894</v>
          </cell>
          <cell r="EV32">
            <v>8</v>
          </cell>
          <cell r="EW32">
            <v>8</v>
          </cell>
          <cell r="EX32">
            <v>164.04</v>
          </cell>
          <cell r="EY32">
            <v>3</v>
          </cell>
          <cell r="EZ32">
            <v>3</v>
          </cell>
          <cell r="FA32">
            <v>1</v>
          </cell>
        </row>
        <row r="33">
          <cell r="A33">
            <v>9044</v>
          </cell>
          <cell r="B33" t="str">
            <v>DRONNINGLUND SPK</v>
          </cell>
          <cell r="C33">
            <v>201906</v>
          </cell>
          <cell r="D33" t="str">
            <v>3</v>
          </cell>
          <cell r="E33" t="str">
            <v>SIV</v>
          </cell>
          <cell r="F33">
            <v>2.39120392812131</v>
          </cell>
          <cell r="G33">
            <v>5.0155898017335296</v>
          </cell>
          <cell r="H33">
            <v>11</v>
          </cell>
          <cell r="I33">
            <v>11</v>
          </cell>
          <cell r="J33">
            <v>82.367906477996698</v>
          </cell>
          <cell r="K33">
            <v>69.888409249673103</v>
          </cell>
          <cell r="L33">
            <v>12</v>
          </cell>
          <cell r="M33">
            <v>12</v>
          </cell>
          <cell r="N33">
            <v>1.2723905451995099</v>
          </cell>
          <cell r="O33">
            <v>1.98166675908408</v>
          </cell>
          <cell r="P33">
            <v>31</v>
          </cell>
          <cell r="Q33">
            <v>31</v>
          </cell>
          <cell r="R33">
            <v>2.44377087125961</v>
          </cell>
          <cell r="S33">
            <v>3.12442772758651</v>
          </cell>
          <cell r="T33">
            <v>34</v>
          </cell>
          <cell r="U33">
            <v>34</v>
          </cell>
          <cell r="V33">
            <v>1.5741662264762599</v>
          </cell>
          <cell r="W33">
            <v>3.3007397874148499</v>
          </cell>
          <cell r="X33">
            <v>35</v>
          </cell>
          <cell r="Y33">
            <v>35</v>
          </cell>
          <cell r="Z33">
            <v>25.107720227517198</v>
          </cell>
          <cell r="AA33">
            <v>21.827686292875701</v>
          </cell>
          <cell r="AB33">
            <v>50</v>
          </cell>
          <cell r="AC33">
            <v>50</v>
          </cell>
          <cell r="AD33">
            <v>22.4337189463286</v>
          </cell>
          <cell r="AE33">
            <v>19.333687440415201</v>
          </cell>
          <cell r="AF33">
            <v>48</v>
          </cell>
          <cell r="AG33">
            <v>48</v>
          </cell>
          <cell r="AH33">
            <v>21.478956071138199</v>
          </cell>
          <cell r="AI33">
            <v>18.443771134012898</v>
          </cell>
          <cell r="AJ33">
            <v>47</v>
          </cell>
          <cell r="AK33">
            <v>47</v>
          </cell>
          <cell r="AL33">
            <v>16.034352036917198</v>
          </cell>
          <cell r="AM33">
            <v>21.528554197064999</v>
          </cell>
          <cell r="AN33">
            <v>50</v>
          </cell>
          <cell r="AO33">
            <v>50</v>
          </cell>
          <cell r="AP33">
            <v>16.456422686399101</v>
          </cell>
          <cell r="AQ33">
            <v>21.927859892273499</v>
          </cell>
          <cell r="AR33">
            <v>48</v>
          </cell>
          <cell r="AS33">
            <v>48</v>
          </cell>
          <cell r="AT33">
            <v>479.65201440298802</v>
          </cell>
          <cell r="AU33">
            <v>547.06843414198102</v>
          </cell>
          <cell r="AV33">
            <v>49</v>
          </cell>
          <cell r="AW33">
            <v>49</v>
          </cell>
          <cell r="AX33">
            <v>-4.69730611793028</v>
          </cell>
          <cell r="AY33">
            <v>-6.8401555453823102</v>
          </cell>
          <cell r="AZ33">
            <v>53</v>
          </cell>
          <cell r="BA33">
            <v>53</v>
          </cell>
          <cell r="BB33">
            <v>92.47</v>
          </cell>
          <cell r="BC33">
            <v>124.31</v>
          </cell>
          <cell r="BD33">
            <v>34</v>
          </cell>
          <cell r="BE33">
            <v>34</v>
          </cell>
          <cell r="BF33">
            <v>-31.84</v>
          </cell>
          <cell r="BG33">
            <v>124.31</v>
          </cell>
          <cell r="BH33">
            <v>50</v>
          </cell>
          <cell r="BI33">
            <v>50</v>
          </cell>
          <cell r="BJ33">
            <v>20.255340044193499</v>
          </cell>
          <cell r="BK33">
            <v>0.26546979427445899</v>
          </cell>
          <cell r="BL33">
            <v>11</v>
          </cell>
          <cell r="BM33">
            <v>11</v>
          </cell>
          <cell r="BN33">
            <v>16</v>
          </cell>
          <cell r="BO33">
            <v>16</v>
          </cell>
          <cell r="BP33">
            <v>10.589864052109601</v>
          </cell>
          <cell r="BQ33">
            <v>2.0117388771898401</v>
          </cell>
          <cell r="BR33">
            <v>26</v>
          </cell>
          <cell r="BS33">
            <v>26</v>
          </cell>
          <cell r="BT33">
            <v>8.5512926341075008</v>
          </cell>
          <cell r="BU33">
            <v>9.9352959400606107</v>
          </cell>
          <cell r="BV33">
            <v>7</v>
          </cell>
          <cell r="BW33">
            <v>7</v>
          </cell>
          <cell r="BX33">
            <v>48</v>
          </cell>
          <cell r="BY33">
            <v>48</v>
          </cell>
          <cell r="BZ33">
            <v>49.790744730227303</v>
          </cell>
          <cell r="CA33">
            <v>53.909712581150103</v>
          </cell>
          <cell r="CB33">
            <v>12</v>
          </cell>
          <cell r="CC33">
            <v>12</v>
          </cell>
          <cell r="CD33">
            <v>33.407063638900702</v>
          </cell>
          <cell r="CE33">
            <v>36.354997609372397</v>
          </cell>
          <cell r="CF33">
            <v>1</v>
          </cell>
          <cell r="CG33">
            <v>1</v>
          </cell>
          <cell r="CH33">
            <v>43.569393359055297</v>
          </cell>
          <cell r="CI33">
            <v>43.587037731381898</v>
          </cell>
          <cell r="CJ33">
            <v>13</v>
          </cell>
          <cell r="CK33">
            <v>13</v>
          </cell>
          <cell r="CL33">
            <v>29.554377672361301</v>
          </cell>
          <cell r="CM33">
            <v>28.840876927380702</v>
          </cell>
          <cell r="CN33">
            <v>1</v>
          </cell>
          <cell r="CO33">
            <v>1</v>
          </cell>
          <cell r="CP33">
            <v>2.1801372216264601</v>
          </cell>
          <cell r="CQ33">
            <v>1.46014003850648</v>
          </cell>
          <cell r="CR33">
            <v>19</v>
          </cell>
          <cell r="CS33">
            <v>19</v>
          </cell>
          <cell r="CT33">
            <v>13.457932117303599</v>
          </cell>
          <cell r="CU33">
            <v>16.692071249064099</v>
          </cell>
          <cell r="CV33">
            <v>51</v>
          </cell>
          <cell r="CW33">
            <v>51</v>
          </cell>
          <cell r="CX33">
            <v>0.84544565540945005</v>
          </cell>
          <cell r="CY33">
            <v>0.54371030703779399</v>
          </cell>
          <cell r="CZ33">
            <v>33</v>
          </cell>
          <cell r="DA33">
            <v>33</v>
          </cell>
          <cell r="DB33">
            <v>0.27</v>
          </cell>
          <cell r="DC33">
            <v>0.3</v>
          </cell>
          <cell r="DD33">
            <v>0.27</v>
          </cell>
          <cell r="DE33">
            <v>49</v>
          </cell>
          <cell r="DF33">
            <v>49</v>
          </cell>
          <cell r="DG33">
            <v>60.714512010515499</v>
          </cell>
          <cell r="DH33">
            <v>69.114621639917601</v>
          </cell>
          <cell r="DI33">
            <v>20</v>
          </cell>
          <cell r="DJ33">
            <v>20</v>
          </cell>
          <cell r="DK33">
            <v>10.71</v>
          </cell>
          <cell r="DL33">
            <v>11.18</v>
          </cell>
          <cell r="DM33">
            <v>17</v>
          </cell>
          <cell r="DN33">
            <v>16</v>
          </cell>
          <cell r="DO33">
            <v>39</v>
          </cell>
          <cell r="DP33">
            <v>38</v>
          </cell>
          <cell r="DQ33">
            <v>-9.9999999999999603E-2</v>
          </cell>
          <cell r="DR33">
            <v>19</v>
          </cell>
          <cell r="DS33">
            <v>16</v>
          </cell>
          <cell r="DT33">
            <v>-0.92506938020351404</v>
          </cell>
          <cell r="DU33">
            <v>0</v>
          </cell>
          <cell r="DV33">
            <v>35</v>
          </cell>
          <cell r="DW33">
            <v>35</v>
          </cell>
          <cell r="DX33">
            <v>20</v>
          </cell>
          <cell r="DY33">
            <v>20</v>
          </cell>
          <cell r="DZ33">
            <v>18.785631464624402</v>
          </cell>
          <cell r="EA33">
            <v>17.7867942296308</v>
          </cell>
          <cell r="EB33">
            <v>1</v>
          </cell>
          <cell r="EC33">
            <v>1</v>
          </cell>
          <cell r="ED33">
            <v>10.465266651031399</v>
          </cell>
          <cell r="EE33">
            <v>12.5878765467275</v>
          </cell>
          <cell r="EF33">
            <v>20</v>
          </cell>
          <cell r="EG33">
            <v>20</v>
          </cell>
          <cell r="EH33">
            <v>10.127636536740001</v>
          </cell>
          <cell r="EI33">
            <v>8.2942333474902998</v>
          </cell>
          <cell r="EJ33">
            <v>52</v>
          </cell>
          <cell r="EK33">
            <v>52</v>
          </cell>
          <cell r="EL33">
            <v>72.804315966101001</v>
          </cell>
          <cell r="EM33">
            <v>64.681819864509706</v>
          </cell>
          <cell r="EN33">
            <v>33</v>
          </cell>
          <cell r="EO33">
            <v>33</v>
          </cell>
          <cell r="EQ33" t="str">
            <v>-</v>
          </cell>
          <cell r="ER33">
            <v>50</v>
          </cell>
          <cell r="ET33">
            <v>1861.8034299999999</v>
          </cell>
          <cell r="EV33">
            <v>40</v>
          </cell>
          <cell r="EX33">
            <v>1520.6069299999999</v>
          </cell>
          <cell r="EY33">
            <v>53</v>
          </cell>
          <cell r="EZ33">
            <v>53</v>
          </cell>
          <cell r="FA33">
            <v>5</v>
          </cell>
        </row>
        <row r="34">
          <cell r="A34">
            <v>9070</v>
          </cell>
          <cell r="B34" t="str">
            <v>SPK VENDSYSSEL</v>
          </cell>
          <cell r="C34">
            <v>201906</v>
          </cell>
          <cell r="D34" t="str">
            <v>2</v>
          </cell>
          <cell r="E34" t="str">
            <v>ASG</v>
          </cell>
          <cell r="F34">
            <v>8.2342445032666802</v>
          </cell>
          <cell r="G34">
            <v>12.5350793746824</v>
          </cell>
          <cell r="H34">
            <v>48</v>
          </cell>
          <cell r="I34">
            <v>48</v>
          </cell>
          <cell r="J34">
            <v>54.337797066625299</v>
          </cell>
          <cell r="K34">
            <v>48.428469118345397</v>
          </cell>
          <cell r="L34">
            <v>50</v>
          </cell>
          <cell r="M34">
            <v>50</v>
          </cell>
          <cell r="N34">
            <v>1.90338429793391</v>
          </cell>
          <cell r="O34">
            <v>2.97218008035534</v>
          </cell>
          <cell r="P34">
            <v>46</v>
          </cell>
          <cell r="Q34">
            <v>46</v>
          </cell>
          <cell r="R34">
            <v>2.8524152787038499</v>
          </cell>
          <cell r="S34">
            <v>2.7258405996424102</v>
          </cell>
          <cell r="T34">
            <v>46</v>
          </cell>
          <cell r="U34">
            <v>46</v>
          </cell>
          <cell r="V34">
            <v>1.6437903132909499</v>
          </cell>
          <cell r="W34">
            <v>3.0166019971693001</v>
          </cell>
          <cell r="X34">
            <v>40</v>
          </cell>
          <cell r="Y34">
            <v>40</v>
          </cell>
          <cell r="Z34">
            <v>18.0780064349009</v>
          </cell>
          <cell r="AA34">
            <v>18.069603635699998</v>
          </cell>
          <cell r="AB34">
            <v>19</v>
          </cell>
          <cell r="AC34">
            <v>19</v>
          </cell>
          <cell r="AD34">
            <v>16.0615795444957</v>
          </cell>
          <cell r="AE34">
            <v>15.822403624807899</v>
          </cell>
          <cell r="AF34">
            <v>13</v>
          </cell>
          <cell r="AG34">
            <v>13</v>
          </cell>
          <cell r="AH34">
            <v>15.004023480922701</v>
          </cell>
          <cell r="AI34">
            <v>14.6424258232674</v>
          </cell>
          <cell r="AJ34">
            <v>19</v>
          </cell>
          <cell r="AK34">
            <v>19</v>
          </cell>
          <cell r="AL34">
            <v>1.5116282289296501</v>
          </cell>
          <cell r="AM34">
            <v>7.0141523055761201</v>
          </cell>
          <cell r="AN34">
            <v>23</v>
          </cell>
          <cell r="AO34">
            <v>23</v>
          </cell>
          <cell r="AP34">
            <v>2.4695201602505898</v>
          </cell>
          <cell r="AQ34">
            <v>-0.96657724510155196</v>
          </cell>
          <cell r="AR34">
            <v>27</v>
          </cell>
          <cell r="AS34">
            <v>27</v>
          </cell>
          <cell r="AT34">
            <v>691.290120297881</v>
          </cell>
          <cell r="AU34">
            <v>660.377127268864</v>
          </cell>
          <cell r="AV34">
            <v>17</v>
          </cell>
          <cell r="AW34">
            <v>17</v>
          </cell>
          <cell r="AX34">
            <v>9.2838460556872402</v>
          </cell>
          <cell r="AY34">
            <v>41.104264026499401</v>
          </cell>
          <cell r="AZ34">
            <v>15</v>
          </cell>
          <cell r="BA34">
            <v>15</v>
          </cell>
          <cell r="BB34">
            <v>96.55</v>
          </cell>
          <cell r="BC34">
            <v>94.53</v>
          </cell>
          <cell r="BD34">
            <v>33</v>
          </cell>
          <cell r="BE34">
            <v>33</v>
          </cell>
          <cell r="BF34">
            <v>2.02</v>
          </cell>
          <cell r="BG34">
            <v>94.53</v>
          </cell>
          <cell r="BH34">
            <v>18</v>
          </cell>
          <cell r="BI34">
            <v>18</v>
          </cell>
          <cell r="BJ34">
            <v>-41.623127830024401</v>
          </cell>
          <cell r="BK34">
            <v>0.13565538711248601</v>
          </cell>
          <cell r="BL34">
            <v>19</v>
          </cell>
          <cell r="BM34">
            <v>19</v>
          </cell>
          <cell r="BN34">
            <v>8</v>
          </cell>
          <cell r="BO34">
            <v>8</v>
          </cell>
          <cell r="BP34">
            <v>3.5467968620387298</v>
          </cell>
          <cell r="BQ34">
            <v>1.24893475996591</v>
          </cell>
          <cell r="BR34">
            <v>41</v>
          </cell>
          <cell r="BS34">
            <v>41</v>
          </cell>
          <cell r="BT34">
            <v>7.4808136301467902</v>
          </cell>
          <cell r="BU34">
            <v>8.0817418402039394</v>
          </cell>
          <cell r="BV34">
            <v>9</v>
          </cell>
          <cell r="BW34">
            <v>9</v>
          </cell>
          <cell r="BX34">
            <v>46</v>
          </cell>
          <cell r="BY34">
            <v>46</v>
          </cell>
          <cell r="BZ34">
            <v>44.826304424903299</v>
          </cell>
          <cell r="CA34">
            <v>43.575283346346602</v>
          </cell>
          <cell r="CB34">
            <v>20</v>
          </cell>
          <cell r="CC34">
            <v>20</v>
          </cell>
          <cell r="CD34">
            <v>24.680793141772401</v>
          </cell>
          <cell r="CE34">
            <v>26.926933654608</v>
          </cell>
          <cell r="CF34">
            <v>4</v>
          </cell>
          <cell r="CG34">
            <v>4</v>
          </cell>
          <cell r="CH34">
            <v>35.247206242690098</v>
          </cell>
          <cell r="CI34">
            <v>34.920041379323301</v>
          </cell>
          <cell r="CJ34">
            <v>23</v>
          </cell>
          <cell r="CK34">
            <v>23</v>
          </cell>
          <cell r="CL34">
            <v>16.637304532764801</v>
          </cell>
          <cell r="CM34">
            <v>22.596527804176901</v>
          </cell>
          <cell r="CN34">
            <v>6</v>
          </cell>
          <cell r="CO34">
            <v>6</v>
          </cell>
          <cell r="CP34">
            <v>13.004782559726101</v>
          </cell>
          <cell r="CQ34">
            <v>15.169282652453999</v>
          </cell>
          <cell r="CR34">
            <v>2</v>
          </cell>
          <cell r="CS34">
            <v>2</v>
          </cell>
          <cell r="CT34">
            <v>19.272626511084599</v>
          </cell>
          <cell r="CU34">
            <v>20.366261555341001</v>
          </cell>
          <cell r="CV34">
            <v>46</v>
          </cell>
          <cell r="CW34">
            <v>46</v>
          </cell>
          <cell r="CX34">
            <v>0.17801563534402101</v>
          </cell>
          <cell r="CY34">
            <v>0.33048444277913103</v>
          </cell>
          <cell r="CZ34">
            <v>43</v>
          </cell>
          <cell r="DA34">
            <v>43</v>
          </cell>
          <cell r="DB34">
            <v>1.01</v>
          </cell>
          <cell r="DC34">
            <v>1.06</v>
          </cell>
          <cell r="DD34">
            <v>1.01</v>
          </cell>
          <cell r="DE34">
            <v>34</v>
          </cell>
          <cell r="DF34">
            <v>34</v>
          </cell>
          <cell r="DG34">
            <v>69.876991895905405</v>
          </cell>
          <cell r="DH34">
            <v>67.592804846439705</v>
          </cell>
          <cell r="DI34">
            <v>9</v>
          </cell>
          <cell r="DJ34">
            <v>9</v>
          </cell>
          <cell r="DK34">
            <v>10.92</v>
          </cell>
          <cell r="DL34">
            <v>10.5</v>
          </cell>
          <cell r="DM34">
            <v>14</v>
          </cell>
          <cell r="DN34">
            <v>14</v>
          </cell>
          <cell r="DO34">
            <v>41</v>
          </cell>
          <cell r="DP34">
            <v>41</v>
          </cell>
          <cell r="DQ34">
            <v>0.67</v>
          </cell>
          <cell r="DR34">
            <v>49</v>
          </cell>
          <cell r="DS34">
            <v>49</v>
          </cell>
          <cell r="DT34">
            <v>6.5365853658536599</v>
          </cell>
          <cell r="DU34">
            <v>-0.96618357487922002</v>
          </cell>
          <cell r="DV34">
            <v>5</v>
          </cell>
          <cell r="DW34">
            <v>5</v>
          </cell>
          <cell r="DX34">
            <v>50</v>
          </cell>
          <cell r="DY34">
            <v>50</v>
          </cell>
          <cell r="DZ34">
            <v>10.9595108935629</v>
          </cell>
          <cell r="EA34">
            <v>11.3533742162258</v>
          </cell>
          <cell r="EB34">
            <v>14</v>
          </cell>
          <cell r="EC34">
            <v>14</v>
          </cell>
          <cell r="ED34">
            <v>16.112801586926299</v>
          </cell>
          <cell r="EE34">
            <v>17.296261090994602</v>
          </cell>
          <cell r="EF34">
            <v>8</v>
          </cell>
          <cell r="EG34">
            <v>8</v>
          </cell>
          <cell r="EH34">
            <v>3.2945481723521799</v>
          </cell>
          <cell r="EI34">
            <v>5.4500315867628499</v>
          </cell>
          <cell r="EJ34">
            <v>14</v>
          </cell>
          <cell r="EK34">
            <v>14</v>
          </cell>
          <cell r="EL34">
            <v>55.235541155117801</v>
          </cell>
          <cell r="EM34">
            <v>42.770738812126197</v>
          </cell>
          <cell r="EN34">
            <v>51</v>
          </cell>
          <cell r="EO34">
            <v>51</v>
          </cell>
          <cell r="EP34">
            <v>14.727773969220101</v>
          </cell>
          <cell r="EQ34" t="str">
            <v>E (11)</v>
          </cell>
          <cell r="ER34">
            <v>32</v>
          </cell>
          <cell r="ES34">
            <v>32</v>
          </cell>
          <cell r="ET34">
            <v>242.46</v>
          </cell>
          <cell r="EU34">
            <v>4.4680942737730902</v>
          </cell>
          <cell r="EV34">
            <v>18</v>
          </cell>
          <cell r="EW34">
            <v>18</v>
          </cell>
          <cell r="EX34">
            <v>232.09</v>
          </cell>
          <cell r="EY34">
            <v>16</v>
          </cell>
          <cell r="EZ34">
            <v>16</v>
          </cell>
          <cell r="FA34">
            <v>2</v>
          </cell>
        </row>
        <row r="35">
          <cell r="A35">
            <v>9090</v>
          </cell>
          <cell r="B35" t="str">
            <v>THY SPK</v>
          </cell>
          <cell r="C35">
            <v>201906</v>
          </cell>
          <cell r="D35" t="str">
            <v>3</v>
          </cell>
          <cell r="E35" t="str">
            <v>LIH</v>
          </cell>
          <cell r="F35">
            <v>5.34257897838358</v>
          </cell>
          <cell r="G35">
            <v>5.8500967911337796</v>
          </cell>
          <cell r="H35">
            <v>31</v>
          </cell>
          <cell r="I35">
            <v>31</v>
          </cell>
          <cell r="J35">
            <v>56.412925771502401</v>
          </cell>
          <cell r="K35">
            <v>50.660516823369399</v>
          </cell>
          <cell r="L35">
            <v>45</v>
          </cell>
          <cell r="M35">
            <v>45</v>
          </cell>
          <cell r="N35">
            <v>1.24453273900789</v>
          </cell>
          <cell r="O35">
            <v>1.3573217781647</v>
          </cell>
          <cell r="P35">
            <v>29</v>
          </cell>
          <cell r="Q35">
            <v>29</v>
          </cell>
          <cell r="R35">
            <v>1.7717450953662801</v>
          </cell>
          <cell r="S35">
            <v>1.8531497987160701</v>
          </cell>
          <cell r="T35">
            <v>13</v>
          </cell>
          <cell r="U35">
            <v>13</v>
          </cell>
          <cell r="V35">
            <v>1.31733650513545</v>
          </cell>
          <cell r="W35">
            <v>2.73346544582428</v>
          </cell>
          <cell r="X35">
            <v>22</v>
          </cell>
          <cell r="Y35">
            <v>22</v>
          </cell>
          <cell r="Z35">
            <v>22.649444883813601</v>
          </cell>
          <cell r="AA35">
            <v>20.991058110622699</v>
          </cell>
          <cell r="AB35">
            <v>47</v>
          </cell>
          <cell r="AC35">
            <v>47</v>
          </cell>
          <cell r="AD35">
            <v>22.649444883813601</v>
          </cell>
          <cell r="AE35">
            <v>20.991058110622699</v>
          </cell>
          <cell r="AF35">
            <v>49</v>
          </cell>
          <cell r="AG35">
            <v>49</v>
          </cell>
          <cell r="AH35">
            <v>22.649444883813601</v>
          </cell>
          <cell r="AI35">
            <v>20.991058110622699</v>
          </cell>
          <cell r="AJ35">
            <v>50</v>
          </cell>
          <cell r="AK35">
            <v>50</v>
          </cell>
          <cell r="AL35">
            <v>7.9004439149814401</v>
          </cell>
          <cell r="AM35">
            <v>6.1585768269203403</v>
          </cell>
          <cell r="AN35">
            <v>43</v>
          </cell>
          <cell r="AO35">
            <v>43</v>
          </cell>
          <cell r="AP35">
            <v>7.9004439149814401</v>
          </cell>
          <cell r="AQ35">
            <v>6.1585768269203403</v>
          </cell>
          <cell r="AR35">
            <v>43</v>
          </cell>
          <cell r="AS35">
            <v>43</v>
          </cell>
          <cell r="AT35">
            <v>486.21381938426998</v>
          </cell>
          <cell r="AU35">
            <v>507.44314125961398</v>
          </cell>
          <cell r="AV35">
            <v>47</v>
          </cell>
          <cell r="AW35">
            <v>47</v>
          </cell>
          <cell r="AX35">
            <v>1.0508815351604901</v>
          </cell>
          <cell r="AY35">
            <v>4.6081014525638304</v>
          </cell>
          <cell r="AZ35">
            <v>42</v>
          </cell>
          <cell r="BA35">
            <v>42</v>
          </cell>
          <cell r="BB35">
            <v>76.61</v>
          </cell>
          <cell r="BC35">
            <v>74.11</v>
          </cell>
          <cell r="BD35">
            <v>40</v>
          </cell>
          <cell r="BE35">
            <v>40</v>
          </cell>
          <cell r="BF35">
            <v>2.5</v>
          </cell>
          <cell r="BG35">
            <v>74.11</v>
          </cell>
          <cell r="BH35">
            <v>17</v>
          </cell>
          <cell r="BI35">
            <v>17</v>
          </cell>
          <cell r="BK35">
            <v>-0.169773034390374</v>
          </cell>
          <cell r="BL35">
            <v>43</v>
          </cell>
          <cell r="BN35">
            <v>43</v>
          </cell>
          <cell r="BP35">
            <v>5.0737918394906902</v>
          </cell>
          <cell r="BQ35">
            <v>100</v>
          </cell>
          <cell r="BR35">
            <v>37</v>
          </cell>
          <cell r="BS35">
            <v>37</v>
          </cell>
          <cell r="BT35">
            <v>4.6347114034482804</v>
          </cell>
          <cell r="BU35">
            <v>4.64544604699599</v>
          </cell>
          <cell r="BV35">
            <v>25</v>
          </cell>
          <cell r="BW35">
            <v>25</v>
          </cell>
          <cell r="BX35">
            <v>30</v>
          </cell>
          <cell r="BY35">
            <v>30</v>
          </cell>
          <cell r="BZ35">
            <v>46.5755174854446</v>
          </cell>
          <cell r="CA35">
            <v>46.616720339615803</v>
          </cell>
          <cell r="CB35">
            <v>14</v>
          </cell>
          <cell r="CC35">
            <v>14</v>
          </cell>
          <cell r="CD35">
            <v>7.2090253771194304</v>
          </cell>
          <cell r="CE35">
            <v>9.0079215838326707</v>
          </cell>
          <cell r="CF35">
            <v>42</v>
          </cell>
          <cell r="CG35">
            <v>42</v>
          </cell>
          <cell r="CH35">
            <v>43.860153734655398</v>
          </cell>
          <cell r="CI35">
            <v>43.099538031297698</v>
          </cell>
          <cell r="CJ35">
            <v>12</v>
          </cell>
          <cell r="CK35">
            <v>12</v>
          </cell>
          <cell r="CL35">
            <v>6.0261731729880799</v>
          </cell>
          <cell r="CM35">
            <v>6.9048615622728704</v>
          </cell>
          <cell r="CN35">
            <v>37</v>
          </cell>
          <cell r="CO35">
            <v>37</v>
          </cell>
          <cell r="CP35">
            <v>1.01828793201875E-2</v>
          </cell>
          <cell r="CQ35">
            <v>1.49805846377576E-2</v>
          </cell>
          <cell r="CR35">
            <v>49</v>
          </cell>
          <cell r="CS35">
            <v>49</v>
          </cell>
          <cell r="CT35">
            <v>32.399097391552502</v>
          </cell>
          <cell r="CU35">
            <v>42.401582710352898</v>
          </cell>
          <cell r="CV35">
            <v>39</v>
          </cell>
          <cell r="CW35">
            <v>39</v>
          </cell>
          <cell r="CX35">
            <v>0.91747319881463096</v>
          </cell>
          <cell r="CY35">
            <v>4.5841596829559501</v>
          </cell>
          <cell r="CZ35">
            <v>30</v>
          </cell>
          <cell r="DA35">
            <v>30</v>
          </cell>
          <cell r="DB35">
            <v>1.45</v>
          </cell>
          <cell r="DC35">
            <v>1.57</v>
          </cell>
          <cell r="DD35">
            <v>1.45</v>
          </cell>
          <cell r="DE35">
            <v>29</v>
          </cell>
          <cell r="DF35">
            <v>29</v>
          </cell>
          <cell r="DG35">
            <v>47.227189998519997</v>
          </cell>
          <cell r="DH35">
            <v>49.887619792339002</v>
          </cell>
          <cell r="DI35">
            <v>39</v>
          </cell>
          <cell r="DJ35">
            <v>39</v>
          </cell>
          <cell r="DK35">
            <v>9.2799999999999994</v>
          </cell>
          <cell r="DL35">
            <v>8.4700000000000006</v>
          </cell>
          <cell r="DM35">
            <v>48</v>
          </cell>
          <cell r="DN35">
            <v>48</v>
          </cell>
          <cell r="DO35">
            <v>7</v>
          </cell>
          <cell r="DP35">
            <v>7</v>
          </cell>
          <cell r="DQ35">
            <v>8.99999999999999E-2</v>
          </cell>
          <cell r="DR35">
            <v>39</v>
          </cell>
          <cell r="DS35">
            <v>39</v>
          </cell>
          <cell r="DT35">
            <v>0.97932535364526596</v>
          </cell>
          <cell r="DU35">
            <v>-0.21715526601521201</v>
          </cell>
          <cell r="DV35">
            <v>15</v>
          </cell>
          <cell r="DW35">
            <v>15</v>
          </cell>
          <cell r="DX35">
            <v>40</v>
          </cell>
          <cell r="DY35">
            <v>40</v>
          </cell>
          <cell r="DZ35">
            <v>4.2986863171498104</v>
          </cell>
          <cell r="EA35">
            <v>3.8539945774169602</v>
          </cell>
          <cell r="EB35">
            <v>38</v>
          </cell>
          <cell r="EC35">
            <v>38</v>
          </cell>
          <cell r="ED35">
            <v>13.0981241414969</v>
          </cell>
          <cell r="EE35">
            <v>13.5582521134274</v>
          </cell>
          <cell r="EF35">
            <v>12</v>
          </cell>
          <cell r="EG35">
            <v>12</v>
          </cell>
          <cell r="EH35">
            <v>8.9620603752712693</v>
          </cell>
          <cell r="EI35">
            <v>9.9946390541504595</v>
          </cell>
          <cell r="EJ35">
            <v>50</v>
          </cell>
          <cell r="EK35">
            <v>50</v>
          </cell>
          <cell r="EL35">
            <v>70.770853830561506</v>
          </cell>
          <cell r="EM35">
            <v>70.970326259746201</v>
          </cell>
          <cell r="EN35">
            <v>37</v>
          </cell>
          <cell r="EO35">
            <v>37</v>
          </cell>
          <cell r="EP35">
            <v>3.6137663496778298</v>
          </cell>
          <cell r="EQ35" t="str">
            <v>L (13)</v>
          </cell>
          <cell r="ER35">
            <v>42</v>
          </cell>
          <cell r="ES35">
            <v>42</v>
          </cell>
          <cell r="ET35">
            <v>330.44</v>
          </cell>
          <cell r="EU35">
            <v>23.156050836718698</v>
          </cell>
          <cell r="EV35">
            <v>28</v>
          </cell>
          <cell r="EW35">
            <v>28</v>
          </cell>
          <cell r="EX35">
            <v>268.31</v>
          </cell>
          <cell r="EY35">
            <v>24</v>
          </cell>
          <cell r="EZ35">
            <v>24</v>
          </cell>
          <cell r="FA35">
            <v>3</v>
          </cell>
        </row>
        <row r="36">
          <cell r="A36">
            <v>9133</v>
          </cell>
          <cell r="B36" t="str">
            <v>FRØSLEV-M SPK</v>
          </cell>
          <cell r="C36">
            <v>201906</v>
          </cell>
          <cell r="D36" t="str">
            <v>3</v>
          </cell>
          <cell r="E36" t="str">
            <v>SIWE</v>
          </cell>
          <cell r="F36">
            <v>3.9516993263931401</v>
          </cell>
          <cell r="G36">
            <v>4.6634462529358096</v>
          </cell>
          <cell r="H36">
            <v>18</v>
          </cell>
          <cell r="I36">
            <v>18</v>
          </cell>
          <cell r="J36">
            <v>78.7361053931659</v>
          </cell>
          <cell r="K36">
            <v>74.911719267269902</v>
          </cell>
          <cell r="L36">
            <v>15</v>
          </cell>
          <cell r="M36">
            <v>15</v>
          </cell>
          <cell r="N36">
            <v>1.9649419626045099</v>
          </cell>
          <cell r="O36">
            <v>2.3570221283922401</v>
          </cell>
          <cell r="P36">
            <v>47</v>
          </cell>
          <cell r="Q36">
            <v>47</v>
          </cell>
          <cell r="R36">
            <v>2.8317466816801402</v>
          </cell>
          <cell r="S36">
            <v>3.3262959995068702</v>
          </cell>
          <cell r="T36">
            <v>45</v>
          </cell>
          <cell r="U36">
            <v>45</v>
          </cell>
          <cell r="V36">
            <v>1.3782827765835199</v>
          </cell>
          <cell r="W36">
            <v>2.5828813002116302</v>
          </cell>
          <cell r="X36">
            <v>25</v>
          </cell>
          <cell r="Y36">
            <v>25</v>
          </cell>
          <cell r="Z36">
            <v>23.110007553434901</v>
          </cell>
          <cell r="AA36">
            <v>20.170850499326001</v>
          </cell>
          <cell r="AB36">
            <v>48</v>
          </cell>
          <cell r="AC36">
            <v>48</v>
          </cell>
          <cell r="AD36">
            <v>21.020040996917299</v>
          </cell>
          <cell r="AE36">
            <v>17.9228443258996</v>
          </cell>
          <cell r="AF36">
            <v>44</v>
          </cell>
          <cell r="AG36">
            <v>44</v>
          </cell>
          <cell r="AH36">
            <v>21.020040996917299</v>
          </cell>
          <cell r="AI36">
            <v>17.9228443258996</v>
          </cell>
          <cell r="AJ36">
            <v>45</v>
          </cell>
          <cell r="AK36">
            <v>45</v>
          </cell>
          <cell r="AL36">
            <v>17.2807207087221</v>
          </cell>
          <cell r="AM36">
            <v>-8.8622610296033706</v>
          </cell>
          <cell r="AN36">
            <v>51</v>
          </cell>
          <cell r="AO36">
            <v>51</v>
          </cell>
          <cell r="AP36">
            <v>17.2807207087221</v>
          </cell>
          <cell r="AQ36">
            <v>-8.8622610296033706</v>
          </cell>
          <cell r="AR36">
            <v>50</v>
          </cell>
          <cell r="AS36">
            <v>50</v>
          </cell>
          <cell r="AT36">
            <v>487.302293653226</v>
          </cell>
          <cell r="AU36">
            <v>537.38513282253496</v>
          </cell>
          <cell r="AV36">
            <v>46</v>
          </cell>
          <cell r="AW36">
            <v>46</v>
          </cell>
          <cell r="AX36">
            <v>13.7039283548007</v>
          </cell>
          <cell r="AY36">
            <v>11.2703567543532</v>
          </cell>
          <cell r="AZ36">
            <v>9</v>
          </cell>
          <cell r="BA36">
            <v>9</v>
          </cell>
          <cell r="BB36">
            <v>121.76</v>
          </cell>
          <cell r="BC36">
            <v>116.94</v>
          </cell>
          <cell r="BD36">
            <v>20</v>
          </cell>
          <cell r="BE36">
            <v>20</v>
          </cell>
          <cell r="BF36">
            <v>4.8200000000000101</v>
          </cell>
          <cell r="BG36">
            <v>116.94</v>
          </cell>
          <cell r="BH36">
            <v>14</v>
          </cell>
          <cell r="BI36">
            <v>14</v>
          </cell>
          <cell r="BJ36">
            <v>48.466257668711698</v>
          </cell>
          <cell r="BK36">
            <v>0.224469389610221</v>
          </cell>
          <cell r="BL36">
            <v>8</v>
          </cell>
          <cell r="BM36">
            <v>8</v>
          </cell>
          <cell r="BN36">
            <v>19</v>
          </cell>
          <cell r="BO36">
            <v>19</v>
          </cell>
          <cell r="BQ36">
            <v>100</v>
          </cell>
          <cell r="BR36">
            <v>54</v>
          </cell>
          <cell r="BT36">
            <v>9.0789520062183602</v>
          </cell>
          <cell r="BU36">
            <v>9.8183295410773894</v>
          </cell>
          <cell r="BV36">
            <v>5</v>
          </cell>
          <cell r="BW36">
            <v>5</v>
          </cell>
          <cell r="BX36">
            <v>50</v>
          </cell>
          <cell r="BY36">
            <v>50</v>
          </cell>
          <cell r="BZ36">
            <v>42.075782016003998</v>
          </cell>
          <cell r="CA36">
            <v>18.0750635141478</v>
          </cell>
          <cell r="CB36">
            <v>24</v>
          </cell>
          <cell r="CC36">
            <v>24</v>
          </cell>
          <cell r="CD36">
            <v>17.8223740392827</v>
          </cell>
          <cell r="CE36">
            <v>17.1146159367363</v>
          </cell>
          <cell r="CF36">
            <v>13</v>
          </cell>
          <cell r="CG36">
            <v>13</v>
          </cell>
          <cell r="CH36">
            <v>40.230888446089097</v>
          </cell>
          <cell r="CI36">
            <v>17.601259548170798</v>
          </cell>
          <cell r="CJ36">
            <v>17</v>
          </cell>
          <cell r="CK36">
            <v>17</v>
          </cell>
          <cell r="CL36">
            <v>17.922303909292101</v>
          </cell>
          <cell r="CN36">
            <v>5</v>
          </cell>
          <cell r="CO36">
            <v>5</v>
          </cell>
          <cell r="CP36">
            <v>1.6866741242447301</v>
          </cell>
          <cell r="CR36">
            <v>24</v>
          </cell>
          <cell r="CS36">
            <v>24</v>
          </cell>
          <cell r="CT36">
            <v>54.200940751208002</v>
          </cell>
          <cell r="CU36">
            <v>88.420778596346906</v>
          </cell>
          <cell r="CV36">
            <v>19</v>
          </cell>
          <cell r="CW36">
            <v>19</v>
          </cell>
          <cell r="CX36">
            <v>1.11590200906146</v>
          </cell>
          <cell r="CY36">
            <v>3.4062703724585899</v>
          </cell>
          <cell r="CZ36">
            <v>29</v>
          </cell>
          <cell r="DA36">
            <v>29</v>
          </cell>
          <cell r="DB36">
            <v>3.66</v>
          </cell>
          <cell r="DC36">
            <v>4.8600000000000003</v>
          </cell>
          <cell r="DD36">
            <v>3.66</v>
          </cell>
          <cell r="DE36">
            <v>8</v>
          </cell>
          <cell r="DF36">
            <v>8</v>
          </cell>
          <cell r="DG36">
            <v>50.340014213661902</v>
          </cell>
          <cell r="DH36">
            <v>51.828000181407099</v>
          </cell>
          <cell r="DI36">
            <v>32</v>
          </cell>
          <cell r="DJ36">
            <v>32</v>
          </cell>
          <cell r="DK36">
            <v>10.53</v>
          </cell>
          <cell r="DL36">
            <v>10.32</v>
          </cell>
          <cell r="DM36">
            <v>22</v>
          </cell>
          <cell r="DN36">
            <v>22</v>
          </cell>
          <cell r="DO36">
            <v>33</v>
          </cell>
          <cell r="DP36">
            <v>33</v>
          </cell>
          <cell r="DQ36">
            <v>-0.18000000000000099</v>
          </cell>
          <cell r="DR36">
            <v>11</v>
          </cell>
          <cell r="DS36">
            <v>11</v>
          </cell>
          <cell r="DT36">
            <v>-1.6806722689075799</v>
          </cell>
          <cell r="DU36">
            <v>1.2287334593572801</v>
          </cell>
          <cell r="DV36">
            <v>44</v>
          </cell>
          <cell r="DW36">
            <v>44</v>
          </cell>
          <cell r="DX36">
            <v>11</v>
          </cell>
          <cell r="DY36">
            <v>11</v>
          </cell>
          <cell r="DZ36">
            <v>4.2168708225040801</v>
          </cell>
          <cell r="EA36">
            <v>4.0952154429362002</v>
          </cell>
          <cell r="EB36">
            <v>40</v>
          </cell>
          <cell r="EC36">
            <v>40</v>
          </cell>
          <cell r="ED36">
            <v>15.586152650315601</v>
          </cell>
          <cell r="EE36">
            <v>20.383042406612599</v>
          </cell>
          <cell r="EF36">
            <v>9</v>
          </cell>
          <cell r="EG36">
            <v>9</v>
          </cell>
          <cell r="EH36">
            <v>8.8644990035076692</v>
          </cell>
          <cell r="EI36">
            <v>8.2810312869741391</v>
          </cell>
          <cell r="EJ36">
            <v>49</v>
          </cell>
          <cell r="EK36">
            <v>49</v>
          </cell>
          <cell r="EL36">
            <v>70.953771779635403</v>
          </cell>
          <cell r="EM36">
            <v>69.802548815839899</v>
          </cell>
          <cell r="EN36">
            <v>36</v>
          </cell>
          <cell r="EO36">
            <v>36</v>
          </cell>
          <cell r="EP36">
            <v>15.342960288808699</v>
          </cell>
          <cell r="EQ36" t="str">
            <v>BA (6)</v>
          </cell>
          <cell r="ER36">
            <v>31</v>
          </cell>
          <cell r="ES36">
            <v>31</v>
          </cell>
          <cell r="ET36">
            <v>918.94570478499998</v>
          </cell>
          <cell r="EV36">
            <v>41</v>
          </cell>
          <cell r="EX36">
            <v>696.51515002500003</v>
          </cell>
          <cell r="EY36">
            <v>47</v>
          </cell>
          <cell r="EZ36">
            <v>47</v>
          </cell>
          <cell r="FA36">
            <v>3</v>
          </cell>
        </row>
        <row r="37">
          <cell r="A37">
            <v>9137</v>
          </cell>
          <cell r="B37" t="str">
            <v>EKSPRESBANK</v>
          </cell>
          <cell r="C37">
            <v>201906</v>
          </cell>
          <cell r="D37" t="str">
            <v>3</v>
          </cell>
          <cell r="E37" t="str">
            <v>MES</v>
          </cell>
          <cell r="F37">
            <v>5.4712064645485299</v>
          </cell>
          <cell r="G37">
            <v>6.6344278981167699</v>
          </cell>
          <cell r="H37">
            <v>33</v>
          </cell>
          <cell r="I37">
            <v>33</v>
          </cell>
          <cell r="J37">
            <v>75.034564344984602</v>
          </cell>
          <cell r="K37">
            <v>69.433589152031601</v>
          </cell>
          <cell r="L37">
            <v>23</v>
          </cell>
          <cell r="M37">
            <v>23</v>
          </cell>
          <cell r="N37">
            <v>4.24989499387521</v>
          </cell>
          <cell r="O37">
            <v>5.1544507296825604</v>
          </cell>
          <cell r="P37">
            <v>53</v>
          </cell>
          <cell r="Q37">
            <v>53</v>
          </cell>
          <cell r="R37">
            <v>6.3318936656439702</v>
          </cell>
          <cell r="S37">
            <v>7.9371728489853499</v>
          </cell>
          <cell r="T37">
            <v>53</v>
          </cell>
          <cell r="U37">
            <v>53</v>
          </cell>
          <cell r="V37">
            <v>0.98249138653729995</v>
          </cell>
          <cell r="W37">
            <v>3.63212730542985</v>
          </cell>
          <cell r="X37">
            <v>10</v>
          </cell>
          <cell r="Y37">
            <v>10</v>
          </cell>
          <cell r="Z37">
            <v>19.772660764033201</v>
          </cell>
          <cell r="AA37">
            <v>21.731445001989499</v>
          </cell>
          <cell r="AB37">
            <v>33</v>
          </cell>
          <cell r="AC37">
            <v>33</v>
          </cell>
          <cell r="AD37">
            <v>16.834832852938501</v>
          </cell>
          <cell r="AE37">
            <v>15.698754932900499</v>
          </cell>
          <cell r="AF37">
            <v>21</v>
          </cell>
          <cell r="AG37">
            <v>21</v>
          </cell>
          <cell r="AH37">
            <v>14.8865752064121</v>
          </cell>
          <cell r="AI37">
            <v>15.698754932900499</v>
          </cell>
          <cell r="AJ37">
            <v>16</v>
          </cell>
          <cell r="AK37">
            <v>16</v>
          </cell>
          <cell r="AL37">
            <v>7.2367389955048997</v>
          </cell>
          <cell r="AM37">
            <v>79.338215283609799</v>
          </cell>
          <cell r="AN37">
            <v>40</v>
          </cell>
          <cell r="AO37">
            <v>40</v>
          </cell>
          <cell r="AP37">
            <v>-5.1735295567057404</v>
          </cell>
          <cell r="AQ37">
            <v>79.338215283609799</v>
          </cell>
          <cell r="AR37">
            <v>7</v>
          </cell>
          <cell r="AS37">
            <v>7</v>
          </cell>
          <cell r="AT37">
            <v>688.23494067166996</v>
          </cell>
          <cell r="AU37">
            <v>655.27988463076497</v>
          </cell>
          <cell r="AV37">
            <v>18</v>
          </cell>
          <cell r="AW37">
            <v>18</v>
          </cell>
          <cell r="AX37">
            <v>131.280033244728</v>
          </cell>
          <cell r="AY37">
            <v>38.589538968582097</v>
          </cell>
          <cell r="AZ37">
            <v>2</v>
          </cell>
          <cell r="BA37">
            <v>2</v>
          </cell>
          <cell r="BD37">
            <v>52</v>
          </cell>
          <cell r="BF37">
            <v>0</v>
          </cell>
          <cell r="BG37">
            <v>0</v>
          </cell>
          <cell r="BH37">
            <v>23</v>
          </cell>
          <cell r="BI37">
            <v>23</v>
          </cell>
          <cell r="BJ37">
            <v>39.354790716127802</v>
          </cell>
          <cell r="BK37">
            <v>0.94875228413644497</v>
          </cell>
          <cell r="BL37">
            <v>9</v>
          </cell>
          <cell r="BM37">
            <v>9</v>
          </cell>
          <cell r="BN37">
            <v>18</v>
          </cell>
          <cell r="BO37">
            <v>18</v>
          </cell>
          <cell r="BP37">
            <v>37.985479983984199</v>
          </cell>
          <cell r="BQ37">
            <v>55.938979587827397</v>
          </cell>
          <cell r="BR37">
            <v>12</v>
          </cell>
          <cell r="BS37">
            <v>12</v>
          </cell>
          <cell r="BT37">
            <v>3.45908238827821</v>
          </cell>
          <cell r="BU37">
            <v>4.5476269247710697</v>
          </cell>
          <cell r="BV37">
            <v>37</v>
          </cell>
          <cell r="BW37">
            <v>37</v>
          </cell>
          <cell r="BX37">
            <v>18</v>
          </cell>
          <cell r="BY37">
            <v>18</v>
          </cell>
          <cell r="BZ37">
            <v>6.9808185317021696</v>
          </cell>
          <cell r="CA37">
            <v>7.0555862032224699</v>
          </cell>
          <cell r="CB37">
            <v>50</v>
          </cell>
          <cell r="CC37">
            <v>50</v>
          </cell>
          <cell r="CD37">
            <v>4.0098523007772204</v>
          </cell>
          <cell r="CE37">
            <v>3.3385153412269202</v>
          </cell>
          <cell r="CF37">
            <v>49</v>
          </cell>
          <cell r="CG37">
            <v>49</v>
          </cell>
          <cell r="CH37">
            <v>5.9216657981556802</v>
          </cell>
          <cell r="CI37">
            <v>5.9766489227613198</v>
          </cell>
          <cell r="CJ37">
            <v>50</v>
          </cell>
          <cell r="CK37">
            <v>50</v>
          </cell>
          <cell r="CL37">
            <v>4.9225734109974102</v>
          </cell>
          <cell r="CM37">
            <v>2.1835272371971102</v>
          </cell>
          <cell r="CN37">
            <v>40</v>
          </cell>
          <cell r="CO37">
            <v>40</v>
          </cell>
          <cell r="CP37">
            <v>3.5499115533313299</v>
          </cell>
          <cell r="CQ37">
            <v>4.8776759177153304</v>
          </cell>
          <cell r="CR37">
            <v>11</v>
          </cell>
          <cell r="CS37">
            <v>11</v>
          </cell>
          <cell r="CV37">
            <v>54</v>
          </cell>
          <cell r="CZ37">
            <v>53</v>
          </cell>
          <cell r="DB37">
            <v>-3.85</v>
          </cell>
          <cell r="DC37">
            <v>-2.33</v>
          </cell>
          <cell r="DD37">
            <v>3.85</v>
          </cell>
          <cell r="DE37">
            <v>5</v>
          </cell>
          <cell r="DF37">
            <v>5</v>
          </cell>
          <cell r="DG37">
            <v>183.050981598459</v>
          </cell>
          <cell r="DH37">
            <v>276.397259046172</v>
          </cell>
          <cell r="DI37">
            <v>1</v>
          </cell>
          <cell r="DJ37">
            <v>1</v>
          </cell>
          <cell r="DK37">
            <v>10.1</v>
          </cell>
          <cell r="DL37">
            <v>10.29</v>
          </cell>
          <cell r="DM37">
            <v>32</v>
          </cell>
          <cell r="DN37">
            <v>31</v>
          </cell>
          <cell r="DO37">
            <v>24</v>
          </cell>
          <cell r="DP37">
            <v>23</v>
          </cell>
          <cell r="DQ37">
            <v>0</v>
          </cell>
          <cell r="DR37">
            <v>29</v>
          </cell>
          <cell r="DS37">
            <v>27</v>
          </cell>
          <cell r="DT37">
            <v>0</v>
          </cell>
          <cell r="DU37">
            <v>-2.8846153846154001</v>
          </cell>
          <cell r="DV37">
            <v>25</v>
          </cell>
          <cell r="DW37">
            <v>23</v>
          </cell>
          <cell r="DX37">
            <v>29</v>
          </cell>
          <cell r="DY37">
            <v>27</v>
          </cell>
          <cell r="EB37">
            <v>54</v>
          </cell>
          <cell r="EF37">
            <v>54</v>
          </cell>
          <cell r="EH37">
            <v>4.9241908673080497</v>
          </cell>
          <cell r="EI37">
            <v>5.9358495601908601</v>
          </cell>
          <cell r="EJ37">
            <v>36</v>
          </cell>
          <cell r="EK37">
            <v>36</v>
          </cell>
          <cell r="EL37">
            <v>48.006539876415601</v>
          </cell>
          <cell r="EM37">
            <v>49.761722677769797</v>
          </cell>
          <cell r="EN37">
            <v>52</v>
          </cell>
          <cell r="EO37">
            <v>52</v>
          </cell>
          <cell r="EQ37" t="str">
            <v>-</v>
          </cell>
          <cell r="ER37">
            <v>51</v>
          </cell>
          <cell r="ET37">
            <v>623.15</v>
          </cell>
          <cell r="EV37">
            <v>42</v>
          </cell>
          <cell r="EX37">
            <v>554.35</v>
          </cell>
          <cell r="EY37">
            <v>44</v>
          </cell>
          <cell r="EZ37">
            <v>44</v>
          </cell>
          <cell r="FA37">
            <v>3</v>
          </cell>
        </row>
        <row r="38">
          <cell r="A38">
            <v>9181</v>
          </cell>
          <cell r="B38" t="str">
            <v>BETRI BANKI</v>
          </cell>
          <cell r="C38">
            <v>201906</v>
          </cell>
          <cell r="D38" t="str">
            <v>6</v>
          </cell>
          <cell r="E38" t="str">
            <v>HTL</v>
          </cell>
          <cell r="F38">
            <v>4.2521925176803101</v>
          </cell>
          <cell r="G38">
            <v>5.3359345326909997</v>
          </cell>
          <cell r="H38">
            <v>20</v>
          </cell>
          <cell r="I38">
            <v>20</v>
          </cell>
          <cell r="J38">
            <v>55.5362537281976</v>
          </cell>
          <cell r="K38">
            <v>40.192807610304797</v>
          </cell>
          <cell r="L38">
            <v>47</v>
          </cell>
          <cell r="M38">
            <v>47</v>
          </cell>
          <cell r="N38">
            <v>1.01691716391374</v>
          </cell>
          <cell r="O38">
            <v>0.88052214549569396</v>
          </cell>
          <cell r="P38">
            <v>22</v>
          </cell>
          <cell r="Q38">
            <v>22</v>
          </cell>
          <cell r="R38">
            <v>2.2519692047344599</v>
          </cell>
          <cell r="S38">
            <v>2.1536398325970199</v>
          </cell>
          <cell r="T38">
            <v>30</v>
          </cell>
          <cell r="U38">
            <v>30</v>
          </cell>
          <cell r="V38">
            <v>0.55215814702639898</v>
          </cell>
          <cell r="W38">
            <v>1.0307736042706599</v>
          </cell>
          <cell r="X38">
            <v>6</v>
          </cell>
          <cell r="Y38">
            <v>6</v>
          </cell>
          <cell r="Z38">
            <v>25.8971125941023</v>
          </cell>
          <cell r="AA38">
            <v>24.687131597122601</v>
          </cell>
          <cell r="AB38">
            <v>51</v>
          </cell>
          <cell r="AC38">
            <v>51</v>
          </cell>
          <cell r="AD38">
            <v>25.8971125941023</v>
          </cell>
          <cell r="AE38">
            <v>24.687131597122601</v>
          </cell>
          <cell r="AF38">
            <v>51</v>
          </cell>
          <cell r="AG38">
            <v>51</v>
          </cell>
          <cell r="AH38">
            <v>25.8971125941023</v>
          </cell>
          <cell r="AI38">
            <v>24.687131597122601</v>
          </cell>
          <cell r="AJ38">
            <v>52</v>
          </cell>
          <cell r="AK38">
            <v>52</v>
          </cell>
          <cell r="AL38">
            <v>4.9012619883337596</v>
          </cell>
          <cell r="AM38">
            <v>0.36654523770998099</v>
          </cell>
          <cell r="AN38">
            <v>33</v>
          </cell>
          <cell r="AO38">
            <v>33</v>
          </cell>
          <cell r="AP38">
            <v>4.9012619883337596</v>
          </cell>
          <cell r="AQ38">
            <v>0.36654523770998099</v>
          </cell>
          <cell r="AR38">
            <v>33</v>
          </cell>
          <cell r="AS38">
            <v>33</v>
          </cell>
          <cell r="AT38">
            <v>446.60325601270898</v>
          </cell>
          <cell r="AU38">
            <v>437.866379388773</v>
          </cell>
          <cell r="AV38">
            <v>51</v>
          </cell>
          <cell r="AW38">
            <v>51</v>
          </cell>
          <cell r="AX38">
            <v>8.8625209342140003</v>
          </cell>
          <cell r="AY38">
            <v>14.9656270514942</v>
          </cell>
          <cell r="AZ38">
            <v>19</v>
          </cell>
          <cell r="BA38">
            <v>19</v>
          </cell>
          <cell r="BB38">
            <v>125.34</v>
          </cell>
          <cell r="BC38">
            <v>136.16</v>
          </cell>
          <cell r="BD38">
            <v>16</v>
          </cell>
          <cell r="BE38">
            <v>16</v>
          </cell>
          <cell r="BF38">
            <v>-10.82</v>
          </cell>
          <cell r="BG38">
            <v>136.16</v>
          </cell>
          <cell r="BH38">
            <v>39</v>
          </cell>
          <cell r="BI38">
            <v>39</v>
          </cell>
          <cell r="BK38">
            <v>-9.4116040689339001E-2</v>
          </cell>
          <cell r="BL38">
            <v>44</v>
          </cell>
          <cell r="BN38">
            <v>44</v>
          </cell>
          <cell r="BP38">
            <v>0.50443289513910095</v>
          </cell>
          <cell r="BQ38">
            <v>5.8394160583941597</v>
          </cell>
          <cell r="BR38">
            <v>48</v>
          </cell>
          <cell r="BS38">
            <v>48</v>
          </cell>
          <cell r="BT38">
            <v>3.7909087146893499</v>
          </cell>
          <cell r="BU38">
            <v>4.35173072597218</v>
          </cell>
          <cell r="BV38">
            <v>34</v>
          </cell>
          <cell r="BW38">
            <v>34</v>
          </cell>
          <cell r="BX38">
            <v>21</v>
          </cell>
          <cell r="BY38">
            <v>21</v>
          </cell>
          <cell r="BZ38">
            <v>50.618463770509997</v>
          </cell>
          <cell r="CA38">
            <v>45.635885374662799</v>
          </cell>
          <cell r="CB38">
            <v>11</v>
          </cell>
          <cell r="CC38">
            <v>11</v>
          </cell>
          <cell r="CD38">
            <v>18.087090000899799</v>
          </cell>
          <cell r="CE38">
            <v>18.540587240331899</v>
          </cell>
          <cell r="CF38">
            <v>12</v>
          </cell>
          <cell r="CG38">
            <v>12</v>
          </cell>
          <cell r="CH38">
            <v>39.239477183444698</v>
          </cell>
          <cell r="CI38">
            <v>35.549918230350102</v>
          </cell>
          <cell r="CJ38">
            <v>20</v>
          </cell>
          <cell r="CK38">
            <v>20</v>
          </cell>
          <cell r="CL38">
            <v>7.2531929240568003</v>
          </cell>
          <cell r="CM38">
            <v>9.2653901709611404</v>
          </cell>
          <cell r="CN38">
            <v>26</v>
          </cell>
          <cell r="CO38">
            <v>26</v>
          </cell>
          <cell r="CP38">
            <v>0.45815364582370799</v>
          </cell>
          <cell r="CQ38">
            <v>1.60571509566709</v>
          </cell>
          <cell r="CR38">
            <v>39</v>
          </cell>
          <cell r="CS38">
            <v>39</v>
          </cell>
          <cell r="CT38">
            <v>39.504321825505698</v>
          </cell>
          <cell r="CU38">
            <v>49.316901585133799</v>
          </cell>
          <cell r="CV38">
            <v>32</v>
          </cell>
          <cell r="CW38">
            <v>32</v>
          </cell>
          <cell r="CX38">
            <v>4.0563464789775603</v>
          </cell>
          <cell r="CY38">
            <v>3.8979338433736301</v>
          </cell>
          <cell r="CZ38">
            <v>9</v>
          </cell>
          <cell r="DA38">
            <v>9</v>
          </cell>
          <cell r="DB38">
            <v>1.68</v>
          </cell>
          <cell r="DC38">
            <v>1.6</v>
          </cell>
          <cell r="DD38">
            <v>1.68</v>
          </cell>
          <cell r="DE38">
            <v>28</v>
          </cell>
          <cell r="DF38">
            <v>28</v>
          </cell>
          <cell r="DG38">
            <v>69.419879644909898</v>
          </cell>
          <cell r="DH38">
            <v>65.028252030969199</v>
          </cell>
          <cell r="DI38">
            <v>11</v>
          </cell>
          <cell r="DJ38">
            <v>11</v>
          </cell>
          <cell r="DK38">
            <v>10.452999999999999</v>
          </cell>
          <cell r="DL38">
            <v>11.169</v>
          </cell>
          <cell r="DM38">
            <v>23</v>
          </cell>
          <cell r="DN38">
            <v>23</v>
          </cell>
          <cell r="DO38">
            <v>32</v>
          </cell>
          <cell r="DP38">
            <v>32</v>
          </cell>
          <cell r="DQ38">
            <v>-0.55300000000000105</v>
          </cell>
          <cell r="DR38">
            <v>3</v>
          </cell>
          <cell r="DS38">
            <v>3</v>
          </cell>
          <cell r="DT38">
            <v>-5.0245320734145098</v>
          </cell>
          <cell r="DU38">
            <v>-1.6179494055600201</v>
          </cell>
          <cell r="DV38">
            <v>52</v>
          </cell>
          <cell r="DW38">
            <v>52</v>
          </cell>
          <cell r="DX38">
            <v>3</v>
          </cell>
          <cell r="DY38">
            <v>3</v>
          </cell>
          <cell r="DZ38">
            <v>4.3068003828032202</v>
          </cell>
          <cell r="EA38">
            <v>3.5365330026035799</v>
          </cell>
          <cell r="EB38">
            <v>37</v>
          </cell>
          <cell r="EC38">
            <v>37</v>
          </cell>
          <cell r="ED38">
            <v>6.90927597922974</v>
          </cell>
          <cell r="EE38">
            <v>7.12844341159711</v>
          </cell>
          <cell r="EF38">
            <v>28</v>
          </cell>
          <cell r="EG38">
            <v>28</v>
          </cell>
          <cell r="EH38">
            <v>8.5979081839826108</v>
          </cell>
          <cell r="EI38">
            <v>9.2908815048637496</v>
          </cell>
          <cell r="EJ38">
            <v>48</v>
          </cell>
          <cell r="EK38">
            <v>48</v>
          </cell>
          <cell r="EL38">
            <v>67.768559329357899</v>
          </cell>
          <cell r="EM38">
            <v>71.909128335641299</v>
          </cell>
          <cell r="EN38">
            <v>43</v>
          </cell>
          <cell r="EO38">
            <v>43</v>
          </cell>
          <cell r="EP38">
            <v>23.6892793548074</v>
          </cell>
          <cell r="EQ38" t="str">
            <v>IR (9)</v>
          </cell>
          <cell r="ER38">
            <v>24</v>
          </cell>
          <cell r="ES38">
            <v>24</v>
          </cell>
          <cell r="ET38">
            <v>181.52909</v>
          </cell>
          <cell r="EU38">
            <v>-0.964192317558623</v>
          </cell>
          <cell r="EV38">
            <v>14</v>
          </cell>
          <cell r="EW38">
            <v>14</v>
          </cell>
          <cell r="EX38">
            <v>183.29642000000001</v>
          </cell>
          <cell r="EY38">
            <v>6</v>
          </cell>
          <cell r="EZ38">
            <v>6</v>
          </cell>
          <cell r="FA38">
            <v>4</v>
          </cell>
        </row>
        <row r="39">
          <cell r="A39">
            <v>9217</v>
          </cell>
          <cell r="B39" t="str">
            <v>JUTLANDER BANK</v>
          </cell>
          <cell r="C39">
            <v>201906</v>
          </cell>
          <cell r="D39" t="str">
            <v>2</v>
          </cell>
          <cell r="E39" t="str">
            <v>LOU</v>
          </cell>
          <cell r="F39">
            <v>7.1046641120268701</v>
          </cell>
          <cell r="G39">
            <v>5.3008463218646504</v>
          </cell>
          <cell r="H39">
            <v>39</v>
          </cell>
          <cell r="I39">
            <v>39</v>
          </cell>
          <cell r="J39">
            <v>55.418846588117702</v>
          </cell>
          <cell r="K39">
            <v>63.572121414014703</v>
          </cell>
          <cell r="L39">
            <v>48</v>
          </cell>
          <cell r="M39">
            <v>48</v>
          </cell>
          <cell r="N39">
            <v>1.5788305627108401</v>
          </cell>
          <cell r="O39">
            <v>1.2764971973005199</v>
          </cell>
          <cell r="P39">
            <v>42</v>
          </cell>
          <cell r="Q39">
            <v>42</v>
          </cell>
          <cell r="R39">
            <v>2.06038245320067</v>
          </cell>
          <cell r="S39">
            <v>2.07612741678764</v>
          </cell>
          <cell r="T39">
            <v>20</v>
          </cell>
          <cell r="U39">
            <v>20</v>
          </cell>
          <cell r="V39">
            <v>1.83128835526986</v>
          </cell>
          <cell r="W39">
            <v>3.3507905078443501</v>
          </cell>
          <cell r="X39">
            <v>48</v>
          </cell>
          <cell r="Y39">
            <v>48</v>
          </cell>
          <cell r="Z39">
            <v>19.2540197435153</v>
          </cell>
          <cell r="AA39">
            <v>18.885813556098402</v>
          </cell>
          <cell r="AB39">
            <v>27</v>
          </cell>
          <cell r="AC39">
            <v>27</v>
          </cell>
          <cell r="AD39">
            <v>17.689609656060298</v>
          </cell>
          <cell r="AE39">
            <v>17.235420224618402</v>
          </cell>
          <cell r="AF39">
            <v>27</v>
          </cell>
          <cell r="AG39">
            <v>27</v>
          </cell>
          <cell r="AH39">
            <v>17.1691376408561</v>
          </cell>
          <cell r="AI39">
            <v>16.685238409550301</v>
          </cell>
          <cell r="AJ39">
            <v>30</v>
          </cell>
          <cell r="AK39">
            <v>30</v>
          </cell>
          <cell r="AL39">
            <v>2.63520950184459</v>
          </cell>
          <cell r="AM39">
            <v>-3.6742189150603002</v>
          </cell>
          <cell r="AN39">
            <v>27</v>
          </cell>
          <cell r="AO39">
            <v>27</v>
          </cell>
          <cell r="AP39">
            <v>2.9001637221369698</v>
          </cell>
          <cell r="AQ39">
            <v>-6.7490898717583301</v>
          </cell>
          <cell r="AR39">
            <v>28</v>
          </cell>
          <cell r="AS39">
            <v>28</v>
          </cell>
          <cell r="AT39">
            <v>622.04011560103697</v>
          </cell>
          <cell r="AU39">
            <v>617.97278963789495</v>
          </cell>
          <cell r="AV39">
            <v>28</v>
          </cell>
          <cell r="AW39">
            <v>28</v>
          </cell>
          <cell r="AX39">
            <v>6.2483072312572903</v>
          </cell>
          <cell r="AY39">
            <v>20.591347603697599</v>
          </cell>
          <cell r="AZ39">
            <v>26</v>
          </cell>
          <cell r="BA39">
            <v>26</v>
          </cell>
          <cell r="BB39">
            <v>85.12</v>
          </cell>
          <cell r="BC39">
            <v>130.05000000000001</v>
          </cell>
          <cell r="BD39">
            <v>36</v>
          </cell>
          <cell r="BE39">
            <v>36</v>
          </cell>
          <cell r="BF39">
            <v>-44.93</v>
          </cell>
          <cell r="BG39">
            <v>130.05000000000001</v>
          </cell>
          <cell r="BH39">
            <v>51</v>
          </cell>
          <cell r="BI39">
            <v>51</v>
          </cell>
          <cell r="BK39">
            <v>-0.136629116092256</v>
          </cell>
          <cell r="BL39">
            <v>45</v>
          </cell>
          <cell r="BN39">
            <v>45</v>
          </cell>
          <cell r="BP39">
            <v>5.17614544485882</v>
          </cell>
          <cell r="BQ39">
            <v>7.5881870385561898</v>
          </cell>
          <cell r="BR39">
            <v>36</v>
          </cell>
          <cell r="BS39">
            <v>36</v>
          </cell>
          <cell r="BT39">
            <v>5.8409031041587403</v>
          </cell>
          <cell r="BU39">
            <v>6.0503358696890102</v>
          </cell>
          <cell r="BV39">
            <v>15</v>
          </cell>
          <cell r="BW39">
            <v>15</v>
          </cell>
          <cell r="BX39">
            <v>40</v>
          </cell>
          <cell r="BY39">
            <v>40</v>
          </cell>
          <cell r="BZ39">
            <v>52.939403179867803</v>
          </cell>
          <cell r="CA39">
            <v>57.430388222072501</v>
          </cell>
          <cell r="CB39">
            <v>9</v>
          </cell>
          <cell r="CC39">
            <v>9</v>
          </cell>
          <cell r="CD39">
            <v>14.811626201562699</v>
          </cell>
          <cell r="CE39">
            <v>15.434501979012101</v>
          </cell>
          <cell r="CF39">
            <v>16</v>
          </cell>
          <cell r="CG39">
            <v>16</v>
          </cell>
          <cell r="CH39">
            <v>45.1427433625378</v>
          </cell>
          <cell r="CI39">
            <v>50.453983790830499</v>
          </cell>
          <cell r="CJ39">
            <v>10</v>
          </cell>
          <cell r="CK39">
            <v>10</v>
          </cell>
          <cell r="CL39">
            <v>9.2357126432071492</v>
          </cell>
          <cell r="CM39">
            <v>9.7566977786738391</v>
          </cell>
          <cell r="CN39">
            <v>19</v>
          </cell>
          <cell r="CO39">
            <v>19</v>
          </cell>
          <cell r="CP39">
            <v>6.0176517024671101</v>
          </cell>
          <cell r="CQ39">
            <v>7.5925369365293696</v>
          </cell>
          <cell r="CR39">
            <v>6</v>
          </cell>
          <cell r="CS39">
            <v>6</v>
          </cell>
          <cell r="CT39">
            <v>47.267557804333599</v>
          </cell>
          <cell r="CU39">
            <v>43.118690502480099</v>
          </cell>
          <cell r="CV39">
            <v>25</v>
          </cell>
          <cell r="CW39">
            <v>25</v>
          </cell>
          <cell r="CX39">
            <v>0.41924801236401799</v>
          </cell>
          <cell r="CY39">
            <v>0.56593595525997897</v>
          </cell>
          <cell r="CZ39">
            <v>38</v>
          </cell>
          <cell r="DA39">
            <v>38</v>
          </cell>
          <cell r="DB39">
            <v>2.4</v>
          </cell>
          <cell r="DC39">
            <v>2.63</v>
          </cell>
          <cell r="DD39">
            <v>2.4</v>
          </cell>
          <cell r="DE39">
            <v>19</v>
          </cell>
          <cell r="DF39">
            <v>19</v>
          </cell>
          <cell r="DG39">
            <v>53.404075183931702</v>
          </cell>
          <cell r="DH39">
            <v>58.151885217178098</v>
          </cell>
          <cell r="DI39">
            <v>30</v>
          </cell>
          <cell r="DJ39">
            <v>30</v>
          </cell>
          <cell r="DK39">
            <v>9.3539999999999992</v>
          </cell>
          <cell r="DL39">
            <v>8.7899999999999991</v>
          </cell>
          <cell r="DM39">
            <v>47</v>
          </cell>
          <cell r="DN39">
            <v>47</v>
          </cell>
          <cell r="DO39">
            <v>8</v>
          </cell>
          <cell r="DP39">
            <v>8</v>
          </cell>
          <cell r="DQ39">
            <v>7.5999999999998694E-2</v>
          </cell>
          <cell r="DR39">
            <v>38</v>
          </cell>
          <cell r="DS39">
            <v>38</v>
          </cell>
          <cell r="DT39">
            <v>0.81914205647768401</v>
          </cell>
          <cell r="DU39">
            <v>-0.82308925708177705</v>
          </cell>
          <cell r="DV39">
            <v>17</v>
          </cell>
          <cell r="DW39">
            <v>17</v>
          </cell>
          <cell r="DX39">
            <v>38</v>
          </cell>
          <cell r="DY39">
            <v>38</v>
          </cell>
          <cell r="DZ39">
            <v>8.2993684306064406</v>
          </cell>
          <cell r="EA39">
            <v>9.8633786957557401</v>
          </cell>
          <cell r="EB39">
            <v>25</v>
          </cell>
          <cell r="EC39">
            <v>25</v>
          </cell>
          <cell r="ED39">
            <v>12.8944193026084</v>
          </cell>
          <cell r="EE39">
            <v>13.951849172725399</v>
          </cell>
          <cell r="EF39">
            <v>13</v>
          </cell>
          <cell r="EG39">
            <v>13</v>
          </cell>
          <cell r="EH39">
            <v>5.8162714954916002</v>
          </cell>
          <cell r="EI39">
            <v>7.7183340213959699</v>
          </cell>
          <cell r="EJ39">
            <v>41</v>
          </cell>
          <cell r="EK39">
            <v>41</v>
          </cell>
          <cell r="EL39">
            <v>67.876847676159002</v>
          </cell>
          <cell r="EM39">
            <v>73.717405578001802</v>
          </cell>
          <cell r="EN39">
            <v>42</v>
          </cell>
          <cell r="EO39">
            <v>42</v>
          </cell>
          <cell r="EQ39" t="str">
            <v>-</v>
          </cell>
          <cell r="ER39">
            <v>52</v>
          </cell>
          <cell r="ET39">
            <v>429.47</v>
          </cell>
          <cell r="EV39">
            <v>43</v>
          </cell>
          <cell r="EX39">
            <v>550.66</v>
          </cell>
          <cell r="EY39">
            <v>32</v>
          </cell>
          <cell r="EZ39">
            <v>32</v>
          </cell>
          <cell r="FA39">
            <v>2</v>
          </cell>
        </row>
        <row r="40">
          <cell r="A40">
            <v>9283</v>
          </cell>
          <cell r="B40" t="str">
            <v>LANGÅ SPK</v>
          </cell>
          <cell r="C40">
            <v>201906</v>
          </cell>
          <cell r="D40" t="str">
            <v>3</v>
          </cell>
          <cell r="E40" t="str">
            <v>CES</v>
          </cell>
          <cell r="F40">
            <v>1.34221692845976</v>
          </cell>
          <cell r="G40">
            <v>3.4288055421058501</v>
          </cell>
          <cell r="H40">
            <v>5</v>
          </cell>
          <cell r="I40">
            <v>5</v>
          </cell>
          <cell r="J40">
            <v>92.354986431479006</v>
          </cell>
          <cell r="K40">
            <v>74.365114724883099</v>
          </cell>
          <cell r="L40">
            <v>5</v>
          </cell>
          <cell r="M40">
            <v>5</v>
          </cell>
          <cell r="N40">
            <v>0.41265219843770501</v>
          </cell>
          <cell r="O40">
            <v>1.00269467930309</v>
          </cell>
          <cell r="P40">
            <v>6</v>
          </cell>
          <cell r="Q40">
            <v>6</v>
          </cell>
          <cell r="R40">
            <v>1.9686600158249801</v>
          </cell>
          <cell r="S40">
            <v>2.3280681382347899</v>
          </cell>
          <cell r="T40">
            <v>18</v>
          </cell>
          <cell r="U40">
            <v>18</v>
          </cell>
          <cell r="V40">
            <v>1.17219045443793</v>
          </cell>
          <cell r="W40">
            <v>2.04739912794654</v>
          </cell>
          <cell r="X40">
            <v>17</v>
          </cell>
          <cell r="Y40">
            <v>17</v>
          </cell>
          <cell r="Z40">
            <v>17.6149555172743</v>
          </cell>
          <cell r="AA40">
            <v>18.326220198014401</v>
          </cell>
          <cell r="AB40">
            <v>12</v>
          </cell>
          <cell r="AC40">
            <v>12</v>
          </cell>
          <cell r="AD40">
            <v>17.6149555172743</v>
          </cell>
          <cell r="AE40">
            <v>18.326220198014401</v>
          </cell>
          <cell r="AF40">
            <v>26</v>
          </cell>
          <cell r="AG40">
            <v>26</v>
          </cell>
          <cell r="AH40">
            <v>17.6149555172743</v>
          </cell>
          <cell r="AI40">
            <v>18.326220198014401</v>
          </cell>
          <cell r="AJ40">
            <v>32</v>
          </cell>
          <cell r="AK40">
            <v>32</v>
          </cell>
          <cell r="AL40">
            <v>-3.8811313683608901</v>
          </cell>
          <cell r="AM40">
            <v>-3.5255041185345402</v>
          </cell>
          <cell r="AN40">
            <v>15</v>
          </cell>
          <cell r="AO40">
            <v>15</v>
          </cell>
          <cell r="AP40">
            <v>-3.8811313683608901</v>
          </cell>
          <cell r="AQ40">
            <v>-3.5255041185345402</v>
          </cell>
          <cell r="AR40">
            <v>14</v>
          </cell>
          <cell r="AS40">
            <v>14</v>
          </cell>
          <cell r="AT40">
            <v>558.33128345439195</v>
          </cell>
          <cell r="AU40">
            <v>504.02512308752102</v>
          </cell>
          <cell r="AV40">
            <v>34</v>
          </cell>
          <cell r="AW40">
            <v>34</v>
          </cell>
          <cell r="AX40">
            <v>18.865941804194101</v>
          </cell>
          <cell r="AY40">
            <v>19.395079990092398</v>
          </cell>
          <cell r="AZ40">
            <v>5</v>
          </cell>
          <cell r="BA40">
            <v>5</v>
          </cell>
          <cell r="BB40">
            <v>108</v>
          </cell>
          <cell r="BC40">
            <v>97.85</v>
          </cell>
          <cell r="BD40">
            <v>27</v>
          </cell>
          <cell r="BE40">
            <v>27</v>
          </cell>
          <cell r="BF40">
            <v>10.15</v>
          </cell>
          <cell r="BG40">
            <v>97.85</v>
          </cell>
          <cell r="BH40">
            <v>6</v>
          </cell>
          <cell r="BI40">
            <v>6</v>
          </cell>
          <cell r="BK40">
            <v>0.39328019326424002</v>
          </cell>
          <cell r="BL40">
            <v>46</v>
          </cell>
          <cell r="BN40">
            <v>46</v>
          </cell>
          <cell r="BP40">
            <v>73.116279069767401</v>
          </cell>
          <cell r="BQ40">
            <v>0</v>
          </cell>
          <cell r="BR40">
            <v>7</v>
          </cell>
          <cell r="BS40">
            <v>7</v>
          </cell>
          <cell r="BT40">
            <v>5.1908427392015302</v>
          </cell>
          <cell r="BU40">
            <v>5.9364804113687697</v>
          </cell>
          <cell r="BV40">
            <v>20</v>
          </cell>
          <cell r="BW40">
            <v>20</v>
          </cell>
          <cell r="BX40">
            <v>35</v>
          </cell>
          <cell r="BY40">
            <v>35</v>
          </cell>
          <cell r="BZ40">
            <v>45.839831556558899</v>
          </cell>
          <cell r="CA40">
            <v>41.477457812574002</v>
          </cell>
          <cell r="CB40">
            <v>17</v>
          </cell>
          <cell r="CC40">
            <v>17</v>
          </cell>
          <cell r="CD40">
            <v>8.2030721463008192</v>
          </cell>
          <cell r="CE40">
            <v>6.0075841312355402</v>
          </cell>
          <cell r="CF40">
            <v>37</v>
          </cell>
          <cell r="CG40">
            <v>37</v>
          </cell>
          <cell r="CH40">
            <v>42.279161295988999</v>
          </cell>
          <cell r="CI40">
            <v>40.811479768689601</v>
          </cell>
          <cell r="CJ40">
            <v>15</v>
          </cell>
          <cell r="CK40">
            <v>15</v>
          </cell>
          <cell r="CL40">
            <v>6.1515652802693399</v>
          </cell>
          <cell r="CM40">
            <v>6.5404325545036004</v>
          </cell>
          <cell r="CN40">
            <v>36</v>
          </cell>
          <cell r="CO40">
            <v>36</v>
          </cell>
          <cell r="CP40">
            <v>0.78260376156119205</v>
          </cell>
          <cell r="CQ40">
            <v>1.21351114793311</v>
          </cell>
          <cell r="CR40">
            <v>38</v>
          </cell>
          <cell r="CS40">
            <v>38</v>
          </cell>
          <cell r="CT40">
            <v>128.168298191682</v>
          </cell>
          <cell r="CU40">
            <v>127.346980661755</v>
          </cell>
          <cell r="CV40">
            <v>4</v>
          </cell>
          <cell r="CW40">
            <v>4</v>
          </cell>
          <cell r="CX40">
            <v>4.0502726818234303</v>
          </cell>
          <cell r="CY40">
            <v>8.5737894527508107</v>
          </cell>
          <cell r="CZ40">
            <v>10</v>
          </cell>
          <cell r="DA40">
            <v>10</v>
          </cell>
          <cell r="DB40">
            <v>3.56</v>
          </cell>
          <cell r="DC40">
            <v>4.09</v>
          </cell>
          <cell r="DD40">
            <v>3.56</v>
          </cell>
          <cell r="DE40">
            <v>9</v>
          </cell>
          <cell r="DF40">
            <v>9</v>
          </cell>
          <cell r="DG40">
            <v>39.333001451633798</v>
          </cell>
          <cell r="DH40">
            <v>36.988623629501497</v>
          </cell>
          <cell r="DI40">
            <v>47</v>
          </cell>
          <cell r="DJ40">
            <v>47</v>
          </cell>
          <cell r="DK40">
            <v>11.05</v>
          </cell>
          <cell r="DL40">
            <v>9.52</v>
          </cell>
          <cell r="DM40">
            <v>13</v>
          </cell>
          <cell r="DN40">
            <v>13</v>
          </cell>
          <cell r="DO40">
            <v>42</v>
          </cell>
          <cell r="DP40">
            <v>42</v>
          </cell>
          <cell r="DQ40">
            <v>0.69000000000000095</v>
          </cell>
          <cell r="DR40">
            <v>50</v>
          </cell>
          <cell r="DS40">
            <v>50</v>
          </cell>
          <cell r="DT40">
            <v>6.66023166023166</v>
          </cell>
          <cell r="DU40">
            <v>-0.76628352490421003</v>
          </cell>
          <cell r="DV40">
            <v>4</v>
          </cell>
          <cell r="DW40">
            <v>4</v>
          </cell>
          <cell r="DX40">
            <v>51</v>
          </cell>
          <cell r="DY40">
            <v>51</v>
          </cell>
          <cell r="DZ40">
            <v>6.4684947205657499</v>
          </cell>
          <cell r="EA40">
            <v>7.6707678119131497</v>
          </cell>
          <cell r="EB40">
            <v>30</v>
          </cell>
          <cell r="EC40">
            <v>30</v>
          </cell>
          <cell r="ED40">
            <v>1.9819114229853401</v>
          </cell>
          <cell r="EE40">
            <v>2.5428882666256798</v>
          </cell>
          <cell r="EF40">
            <v>42</v>
          </cell>
          <cell r="EG40">
            <v>42</v>
          </cell>
          <cell r="EH40">
            <v>3.11638182516548</v>
          </cell>
          <cell r="EI40">
            <v>7.5038580738492202</v>
          </cell>
          <cell r="EJ40">
            <v>12</v>
          </cell>
          <cell r="EK40">
            <v>12</v>
          </cell>
          <cell r="EL40">
            <v>91.693583377524902</v>
          </cell>
          <cell r="EM40">
            <v>83.119333368272095</v>
          </cell>
          <cell r="EN40">
            <v>6</v>
          </cell>
          <cell r="EO40">
            <v>6</v>
          </cell>
          <cell r="EP40">
            <v>29.7290991574854</v>
          </cell>
          <cell r="EQ40" t="str">
            <v>ØE (7)</v>
          </cell>
          <cell r="ER40">
            <v>16</v>
          </cell>
          <cell r="ES40">
            <v>16</v>
          </cell>
          <cell r="ET40">
            <v>2011.48867</v>
          </cell>
          <cell r="EV40">
            <v>44</v>
          </cell>
          <cell r="EX40">
            <v>1644.1878899999999</v>
          </cell>
          <cell r="EY40">
            <v>54</v>
          </cell>
          <cell r="EZ40">
            <v>54</v>
          </cell>
          <cell r="FA40">
            <v>3</v>
          </cell>
        </row>
        <row r="41">
          <cell r="A41">
            <v>9312</v>
          </cell>
          <cell r="B41" t="str">
            <v>BALLING SPK</v>
          </cell>
          <cell r="C41">
            <v>201906</v>
          </cell>
          <cell r="D41" t="str">
            <v>3</v>
          </cell>
          <cell r="E41" t="str">
            <v>BBR</v>
          </cell>
          <cell r="F41">
            <v>4.8286622566092401</v>
          </cell>
          <cell r="G41">
            <v>4.6312272508337502</v>
          </cell>
          <cell r="H41">
            <v>28</v>
          </cell>
          <cell r="I41">
            <v>28</v>
          </cell>
          <cell r="J41">
            <v>69.168780778988193</v>
          </cell>
          <cell r="K41">
            <v>66.575740243741507</v>
          </cell>
          <cell r="L41">
            <v>31</v>
          </cell>
          <cell r="M41">
            <v>31</v>
          </cell>
          <cell r="N41">
            <v>1.42554174213534</v>
          </cell>
          <cell r="O41">
            <v>1.67251568275792</v>
          </cell>
          <cell r="P41">
            <v>37</v>
          </cell>
          <cell r="Q41">
            <v>37</v>
          </cell>
          <cell r="R41">
            <v>2.55484077270058</v>
          </cell>
          <cell r="S41">
            <v>2.78159892459212</v>
          </cell>
          <cell r="T41">
            <v>39</v>
          </cell>
          <cell r="U41">
            <v>39</v>
          </cell>
          <cell r="V41">
            <v>1.7686511003071801</v>
          </cell>
          <cell r="W41">
            <v>3.26296544507542</v>
          </cell>
          <cell r="X41">
            <v>45</v>
          </cell>
          <cell r="Y41">
            <v>45</v>
          </cell>
          <cell r="Z41">
            <v>21.863685142668299</v>
          </cell>
          <cell r="AA41">
            <v>21.554011373991901</v>
          </cell>
          <cell r="AB41">
            <v>44</v>
          </cell>
          <cell r="AC41">
            <v>44</v>
          </cell>
          <cell r="AD41">
            <v>21.863685142668299</v>
          </cell>
          <cell r="AE41">
            <v>21.554011373991901</v>
          </cell>
          <cell r="AF41">
            <v>46</v>
          </cell>
          <cell r="AG41">
            <v>46</v>
          </cell>
          <cell r="AH41">
            <v>21.863685142668299</v>
          </cell>
          <cell r="AI41">
            <v>21.554011373991901</v>
          </cell>
          <cell r="AJ41">
            <v>48</v>
          </cell>
          <cell r="AK41">
            <v>48</v>
          </cell>
          <cell r="AL41">
            <v>1.4367338093272499</v>
          </cell>
          <cell r="AM41">
            <v>0.86544873158298496</v>
          </cell>
          <cell r="AN41">
            <v>22</v>
          </cell>
          <cell r="AO41">
            <v>22</v>
          </cell>
          <cell r="AP41">
            <v>1.4367338093272499</v>
          </cell>
          <cell r="AQ41">
            <v>0.86544873158298496</v>
          </cell>
          <cell r="AR41">
            <v>22</v>
          </cell>
          <cell r="AS41">
            <v>22</v>
          </cell>
          <cell r="AT41">
            <v>538.84595858766102</v>
          </cell>
          <cell r="AU41">
            <v>521.78190730368999</v>
          </cell>
          <cell r="AV41">
            <v>38</v>
          </cell>
          <cell r="AW41">
            <v>38</v>
          </cell>
          <cell r="AX41">
            <v>7.5644270150626101</v>
          </cell>
          <cell r="AY41">
            <v>28.295305886119198</v>
          </cell>
          <cell r="AZ41">
            <v>24</v>
          </cell>
          <cell r="BA41">
            <v>24</v>
          </cell>
          <cell r="BB41">
            <v>111.13</v>
          </cell>
          <cell r="BC41">
            <v>112.07</v>
          </cell>
          <cell r="BD41">
            <v>24</v>
          </cell>
          <cell r="BE41">
            <v>24</v>
          </cell>
          <cell r="BF41">
            <v>-0.93999999999999795</v>
          </cell>
          <cell r="BG41">
            <v>112.07</v>
          </cell>
          <cell r="BH41">
            <v>26</v>
          </cell>
          <cell r="BI41">
            <v>26</v>
          </cell>
          <cell r="BK41">
            <v>-2.81722837928358E-2</v>
          </cell>
          <cell r="BL41">
            <v>47</v>
          </cell>
          <cell r="BN41">
            <v>47</v>
          </cell>
          <cell r="BP41">
            <v>40.119760479041901</v>
          </cell>
          <cell r="BQ41">
            <v>100</v>
          </cell>
          <cell r="BR41">
            <v>11</v>
          </cell>
          <cell r="BS41">
            <v>11</v>
          </cell>
          <cell r="BT41">
            <v>3.35975643670184</v>
          </cell>
          <cell r="BU41">
            <v>3.4158610348615599</v>
          </cell>
          <cell r="BV41">
            <v>38</v>
          </cell>
          <cell r="BW41">
            <v>38</v>
          </cell>
          <cell r="BX41">
            <v>17</v>
          </cell>
          <cell r="BY41">
            <v>17</v>
          </cell>
          <cell r="BZ41">
            <v>46.502620409399299</v>
          </cell>
          <cell r="CA41">
            <v>49.954551838431499</v>
          </cell>
          <cell r="CB41">
            <v>15</v>
          </cell>
          <cell r="CC41">
            <v>15</v>
          </cell>
          <cell r="CD41">
            <v>10.772617820737601</v>
          </cell>
          <cell r="CE41">
            <v>10.100615151259801</v>
          </cell>
          <cell r="CF41">
            <v>32</v>
          </cell>
          <cell r="CG41">
            <v>32</v>
          </cell>
          <cell r="CH41">
            <v>40.731248076819803</v>
          </cell>
          <cell r="CI41">
            <v>44.6476222578017</v>
          </cell>
          <cell r="CJ41">
            <v>16</v>
          </cell>
          <cell r="CK41">
            <v>16</v>
          </cell>
          <cell r="CL41">
            <v>4.5348186807921804</v>
          </cell>
          <cell r="CM41">
            <v>4.9312991335865899</v>
          </cell>
          <cell r="CN41">
            <v>42</v>
          </cell>
          <cell r="CO41">
            <v>42</v>
          </cell>
          <cell r="CP41">
            <v>1.7169223089591099</v>
          </cell>
          <cell r="CQ41">
            <v>0.81695040320455403</v>
          </cell>
          <cell r="CR41">
            <v>23</v>
          </cell>
          <cell r="CS41">
            <v>23</v>
          </cell>
          <cell r="CT41">
            <v>40.931106372364098</v>
          </cell>
          <cell r="CU41">
            <v>47.941143149024001</v>
          </cell>
          <cell r="CV41">
            <v>30</v>
          </cell>
          <cell r="CW41">
            <v>30</v>
          </cell>
          <cell r="CX41">
            <v>0.646020076044171</v>
          </cell>
          <cell r="CY41">
            <v>2.6937068849127002</v>
          </cell>
          <cell r="CZ41">
            <v>36</v>
          </cell>
          <cell r="DA41">
            <v>36</v>
          </cell>
          <cell r="DB41">
            <v>2.54</v>
          </cell>
          <cell r="DC41">
            <v>2.58</v>
          </cell>
          <cell r="DD41">
            <v>2.54</v>
          </cell>
          <cell r="DE41">
            <v>16</v>
          </cell>
          <cell r="DF41">
            <v>16</v>
          </cell>
          <cell r="DG41">
            <v>50.312347527871601</v>
          </cell>
          <cell r="DH41">
            <v>49.4528314884721</v>
          </cell>
          <cell r="DI41">
            <v>33</v>
          </cell>
          <cell r="DJ41">
            <v>33</v>
          </cell>
          <cell r="DK41">
            <v>9.6999999999999993</v>
          </cell>
          <cell r="DL41">
            <v>9.15</v>
          </cell>
          <cell r="DM41">
            <v>36</v>
          </cell>
          <cell r="DN41">
            <v>36</v>
          </cell>
          <cell r="DO41">
            <v>19</v>
          </cell>
          <cell r="DP41">
            <v>19</v>
          </cell>
          <cell r="DQ41">
            <v>-5.0000000000000697E-2</v>
          </cell>
          <cell r="DR41">
            <v>23</v>
          </cell>
          <cell r="DS41">
            <v>23</v>
          </cell>
          <cell r="DT41">
            <v>-0.51282051282052199</v>
          </cell>
          <cell r="DU41">
            <v>-5.3398058252427303</v>
          </cell>
          <cell r="DV41">
            <v>32</v>
          </cell>
          <cell r="DW41">
            <v>32</v>
          </cell>
          <cell r="DX41">
            <v>23</v>
          </cell>
          <cell r="DY41">
            <v>23</v>
          </cell>
          <cell r="DZ41">
            <v>3.00565598151793</v>
          </cell>
          <cell r="EA41">
            <v>1.5875033295519501</v>
          </cell>
          <cell r="EB41">
            <v>43</v>
          </cell>
          <cell r="EC41">
            <v>43</v>
          </cell>
          <cell r="ED41">
            <v>11.169464537777399</v>
          </cell>
          <cell r="EE41">
            <v>11.1893227184287</v>
          </cell>
          <cell r="EF41">
            <v>18</v>
          </cell>
          <cell r="EG41">
            <v>18</v>
          </cell>
          <cell r="EH41">
            <v>7.3538482923214499</v>
          </cell>
          <cell r="EI41">
            <v>9.3620395440040092</v>
          </cell>
          <cell r="EJ41">
            <v>47</v>
          </cell>
          <cell r="EK41">
            <v>47</v>
          </cell>
          <cell r="EL41">
            <v>74.183987987038606</v>
          </cell>
          <cell r="EM41">
            <v>73.9058340969586</v>
          </cell>
          <cell r="EN41">
            <v>32</v>
          </cell>
          <cell r="EO41">
            <v>32</v>
          </cell>
          <cell r="EP41">
            <v>10.5347108936016</v>
          </cell>
          <cell r="EQ41" t="str">
            <v>L (11)</v>
          </cell>
          <cell r="ER41">
            <v>35</v>
          </cell>
          <cell r="ES41">
            <v>35</v>
          </cell>
          <cell r="ET41">
            <v>497.07754</v>
          </cell>
          <cell r="EV41">
            <v>45</v>
          </cell>
          <cell r="EX41">
            <v>471.54156999999998</v>
          </cell>
          <cell r="EY41">
            <v>36</v>
          </cell>
          <cell r="EZ41">
            <v>36</v>
          </cell>
          <cell r="FA41">
            <v>1</v>
          </cell>
        </row>
        <row r="42">
          <cell r="A42">
            <v>9335</v>
          </cell>
          <cell r="B42" t="str">
            <v>KRONJYLLAND SPK</v>
          </cell>
          <cell r="C42">
            <v>201906</v>
          </cell>
          <cell r="D42" t="str">
            <v>2</v>
          </cell>
          <cell r="E42" t="str">
            <v>SUL</v>
          </cell>
          <cell r="F42">
            <v>5.9701966651210796</v>
          </cell>
          <cell r="G42">
            <v>4.7413706152639303</v>
          </cell>
          <cell r="H42">
            <v>35</v>
          </cell>
          <cell r="I42">
            <v>35</v>
          </cell>
          <cell r="J42">
            <v>63.085824890865702</v>
          </cell>
          <cell r="K42">
            <v>70.3742152788233</v>
          </cell>
          <cell r="L42">
            <v>37</v>
          </cell>
          <cell r="M42">
            <v>37</v>
          </cell>
          <cell r="N42">
            <v>0.70457134012412903</v>
          </cell>
          <cell r="O42">
            <v>0.57450974383979603</v>
          </cell>
          <cell r="P42">
            <v>14</v>
          </cell>
          <cell r="Q42">
            <v>14</v>
          </cell>
          <cell r="R42">
            <v>2.20934454876453</v>
          </cell>
          <cell r="S42">
            <v>2.4022625175205099</v>
          </cell>
          <cell r="T42">
            <v>25</v>
          </cell>
          <cell r="U42">
            <v>25</v>
          </cell>
          <cell r="V42">
            <v>1.4709150108510001</v>
          </cell>
          <cell r="W42">
            <v>2.99047428684871</v>
          </cell>
          <cell r="X42">
            <v>29</v>
          </cell>
          <cell r="Y42">
            <v>29</v>
          </cell>
          <cell r="Z42">
            <v>17.750364632177199</v>
          </cell>
          <cell r="AA42">
            <v>17.624216982101998</v>
          </cell>
          <cell r="AB42">
            <v>14</v>
          </cell>
          <cell r="AC42">
            <v>14</v>
          </cell>
          <cell r="AD42">
            <v>16.137747283763101</v>
          </cell>
          <cell r="AE42">
            <v>15.8408123569009</v>
          </cell>
          <cell r="AF42">
            <v>14</v>
          </cell>
          <cell r="AG42">
            <v>14</v>
          </cell>
          <cell r="AH42">
            <v>15.235435808949999</v>
          </cell>
          <cell r="AI42">
            <v>15.582966799462101</v>
          </cell>
          <cell r="AJ42">
            <v>22</v>
          </cell>
          <cell r="AK42">
            <v>22</v>
          </cell>
          <cell r="AL42">
            <v>1.87449305106411</v>
          </cell>
          <cell r="AM42">
            <v>4.8919119397799804</v>
          </cell>
          <cell r="AN42">
            <v>25</v>
          </cell>
          <cell r="AO42">
            <v>25</v>
          </cell>
          <cell r="AP42">
            <v>-2.2301978498993602</v>
          </cell>
          <cell r="AQ42">
            <v>4.1303860984866203</v>
          </cell>
          <cell r="AR42">
            <v>17</v>
          </cell>
          <cell r="AS42">
            <v>17</v>
          </cell>
          <cell r="AT42">
            <v>711.58578257395095</v>
          </cell>
          <cell r="AU42">
            <v>670.95457721432103</v>
          </cell>
          <cell r="AV42">
            <v>14</v>
          </cell>
          <cell r="AW42">
            <v>14</v>
          </cell>
          <cell r="AX42">
            <v>19.619215432079599</v>
          </cell>
          <cell r="AY42">
            <v>31.672740245198298</v>
          </cell>
          <cell r="AZ42">
            <v>4</v>
          </cell>
          <cell r="BA42">
            <v>4</v>
          </cell>
          <cell r="BB42">
            <v>121.76</v>
          </cell>
          <cell r="BC42">
            <v>122.5</v>
          </cell>
          <cell r="BD42">
            <v>21</v>
          </cell>
          <cell r="BE42">
            <v>20</v>
          </cell>
          <cell r="BF42">
            <v>-0.739999999999995</v>
          </cell>
          <cell r="BG42">
            <v>122.5</v>
          </cell>
          <cell r="BH42">
            <v>25</v>
          </cell>
          <cell r="BI42">
            <v>25</v>
          </cell>
          <cell r="BK42">
            <v>-0.16377766976729</v>
          </cell>
          <cell r="BL42">
            <v>48</v>
          </cell>
          <cell r="BN42">
            <v>48</v>
          </cell>
          <cell r="BP42">
            <v>6.6850692831178797</v>
          </cell>
          <cell r="BQ42">
            <v>0.70862708045642897</v>
          </cell>
          <cell r="BR42">
            <v>31</v>
          </cell>
          <cell r="BS42">
            <v>31</v>
          </cell>
          <cell r="BT42">
            <v>3.96507442881571</v>
          </cell>
          <cell r="BU42">
            <v>5.0307993532380104</v>
          </cell>
          <cell r="BV42">
            <v>32</v>
          </cell>
          <cell r="BW42">
            <v>32</v>
          </cell>
          <cell r="BX42">
            <v>23</v>
          </cell>
          <cell r="BY42">
            <v>23</v>
          </cell>
          <cell r="BZ42">
            <v>37.918059329487299</v>
          </cell>
          <cell r="CA42">
            <v>35.257718462532701</v>
          </cell>
          <cell r="CB42">
            <v>29</v>
          </cell>
          <cell r="CC42">
            <v>29</v>
          </cell>
          <cell r="CD42">
            <v>11.9916410098198</v>
          </cell>
          <cell r="CE42">
            <v>14.7282693121342</v>
          </cell>
          <cell r="CF42">
            <v>26</v>
          </cell>
          <cell r="CG42">
            <v>26</v>
          </cell>
          <cell r="CH42">
            <v>32.7036632553462</v>
          </cell>
          <cell r="CI42">
            <v>29.8422759867716</v>
          </cell>
          <cell r="CJ42">
            <v>28</v>
          </cell>
          <cell r="CK42">
            <v>28</v>
          </cell>
          <cell r="CL42">
            <v>7.0866111608004498</v>
          </cell>
          <cell r="CM42">
            <v>9.8330404932565507</v>
          </cell>
          <cell r="CN42">
            <v>28</v>
          </cell>
          <cell r="CO42">
            <v>28</v>
          </cell>
          <cell r="CP42">
            <v>2.52328045475512</v>
          </cell>
          <cell r="CQ42">
            <v>3.13395543684633</v>
          </cell>
          <cell r="CR42">
            <v>18</v>
          </cell>
          <cell r="CS42">
            <v>18</v>
          </cell>
          <cell r="CT42">
            <v>38.950956873760099</v>
          </cell>
          <cell r="CU42">
            <v>50.676079866935403</v>
          </cell>
          <cell r="CV42">
            <v>33</v>
          </cell>
          <cell r="CW42">
            <v>33</v>
          </cell>
          <cell r="CX42">
            <v>4.9292969516487197</v>
          </cell>
          <cell r="CY42">
            <v>7.05477419125992</v>
          </cell>
          <cell r="CZ42">
            <v>7</v>
          </cell>
          <cell r="DA42">
            <v>7</v>
          </cell>
          <cell r="DB42">
            <v>0.3</v>
          </cell>
          <cell r="DC42">
            <v>0.6</v>
          </cell>
          <cell r="DD42">
            <v>0.3</v>
          </cell>
          <cell r="DE42">
            <v>48</v>
          </cell>
          <cell r="DF42">
            <v>48</v>
          </cell>
          <cell r="DG42">
            <v>70.853714896069206</v>
          </cell>
          <cell r="DH42">
            <v>70.746935704866999</v>
          </cell>
          <cell r="DI42">
            <v>8</v>
          </cell>
          <cell r="DJ42">
            <v>8</v>
          </cell>
          <cell r="DK42">
            <v>9.5</v>
          </cell>
          <cell r="DL42">
            <v>9</v>
          </cell>
          <cell r="DM42">
            <v>41</v>
          </cell>
          <cell r="DN42">
            <v>41</v>
          </cell>
          <cell r="DO42">
            <v>13</v>
          </cell>
          <cell r="DP42">
            <v>13</v>
          </cell>
          <cell r="DQ42">
            <v>0</v>
          </cell>
          <cell r="DR42">
            <v>30</v>
          </cell>
          <cell r="DS42">
            <v>27</v>
          </cell>
          <cell r="DT42">
            <v>0</v>
          </cell>
          <cell r="DU42">
            <v>5.5555555555555598</v>
          </cell>
          <cell r="DV42">
            <v>26</v>
          </cell>
          <cell r="DW42">
            <v>23</v>
          </cell>
          <cell r="DX42">
            <v>30</v>
          </cell>
          <cell r="DY42">
            <v>27</v>
          </cell>
          <cell r="DZ42">
            <v>12.900287632371199</v>
          </cell>
          <cell r="EA42">
            <v>12.675147025378999</v>
          </cell>
          <cell r="EB42">
            <v>10</v>
          </cell>
          <cell r="EC42">
            <v>10</v>
          </cell>
          <cell r="ED42">
            <v>7.5919936861058597</v>
          </cell>
          <cell r="EE42">
            <v>8.3807650655638</v>
          </cell>
          <cell r="EF42">
            <v>27</v>
          </cell>
          <cell r="EG42">
            <v>27</v>
          </cell>
          <cell r="EH42">
            <v>4.1367261751979401</v>
          </cell>
          <cell r="EI42">
            <v>6.3501329947298801</v>
          </cell>
          <cell r="EJ42">
            <v>24</v>
          </cell>
          <cell r="EK42">
            <v>24</v>
          </cell>
          <cell r="EL42">
            <v>80.005902129654899</v>
          </cell>
          <cell r="EM42">
            <v>80.931243155341406</v>
          </cell>
          <cell r="EN42">
            <v>16</v>
          </cell>
          <cell r="EO42">
            <v>16</v>
          </cell>
          <cell r="EP42">
            <v>25.034299551919201</v>
          </cell>
          <cell r="EQ42" t="str">
            <v>ØE (8)</v>
          </cell>
          <cell r="ER42">
            <v>21</v>
          </cell>
          <cell r="ES42">
            <v>21</v>
          </cell>
          <cell r="ET42">
            <v>242.05</v>
          </cell>
          <cell r="EU42">
            <v>-10.428153794915399</v>
          </cell>
          <cell r="EV42">
            <v>5</v>
          </cell>
          <cell r="EW42">
            <v>5</v>
          </cell>
          <cell r="EX42">
            <v>270.23</v>
          </cell>
          <cell r="EY42">
            <v>15</v>
          </cell>
          <cell r="EZ42">
            <v>15</v>
          </cell>
          <cell r="FA42">
            <v>2</v>
          </cell>
        </row>
        <row r="43">
          <cell r="A43">
            <v>9354</v>
          </cell>
          <cell r="B43" t="str">
            <v>RØNDE SPK</v>
          </cell>
          <cell r="C43">
            <v>201906</v>
          </cell>
          <cell r="D43" t="str">
            <v>3</v>
          </cell>
          <cell r="E43" t="str">
            <v>SHE</v>
          </cell>
          <cell r="F43">
            <v>3.38070135228054</v>
          </cell>
          <cell r="G43">
            <v>1.12592209136793</v>
          </cell>
          <cell r="H43">
            <v>15</v>
          </cell>
          <cell r="I43">
            <v>15</v>
          </cell>
          <cell r="J43">
            <v>79.855019173189106</v>
          </cell>
          <cell r="K43">
            <v>91.089108910891099</v>
          </cell>
          <cell r="L43">
            <v>13</v>
          </cell>
          <cell r="M43">
            <v>13</v>
          </cell>
          <cell r="N43">
            <v>1.3148503766822399</v>
          </cell>
          <cell r="O43">
            <v>1.49178006827086</v>
          </cell>
          <cell r="P43">
            <v>34</v>
          </cell>
          <cell r="Q43">
            <v>34</v>
          </cell>
          <cell r="R43">
            <v>1.92039035637643</v>
          </cell>
          <cell r="S43">
            <v>2.4911028443700398</v>
          </cell>
          <cell r="T43">
            <v>17</v>
          </cell>
          <cell r="U43">
            <v>17</v>
          </cell>
          <cell r="V43">
            <v>1.2777819592350701</v>
          </cell>
          <cell r="W43">
            <v>2.4377148739892802</v>
          </cell>
          <cell r="X43">
            <v>21</v>
          </cell>
          <cell r="Y43">
            <v>21</v>
          </cell>
          <cell r="Z43">
            <v>19.937920279899402</v>
          </cell>
          <cell r="AA43">
            <v>18.6247482150753</v>
          </cell>
          <cell r="AB43">
            <v>36</v>
          </cell>
          <cell r="AC43">
            <v>36</v>
          </cell>
          <cell r="AD43">
            <v>19.937920279899402</v>
          </cell>
          <cell r="AE43">
            <v>18.6247482150753</v>
          </cell>
          <cell r="AF43">
            <v>40</v>
          </cell>
          <cell r="AG43">
            <v>40</v>
          </cell>
          <cell r="AH43">
            <v>19.937920279899402</v>
          </cell>
          <cell r="AI43">
            <v>18.6247482150753</v>
          </cell>
          <cell r="AJ43">
            <v>41</v>
          </cell>
          <cell r="AK43">
            <v>41</v>
          </cell>
          <cell r="AL43">
            <v>7.0506835832613097</v>
          </cell>
          <cell r="AM43">
            <v>-15.048161110330801</v>
          </cell>
          <cell r="AN43">
            <v>39</v>
          </cell>
          <cell r="AO43">
            <v>39</v>
          </cell>
          <cell r="AP43">
            <v>7.0506835832613097</v>
          </cell>
          <cell r="AQ43">
            <v>-15.048161110330801</v>
          </cell>
          <cell r="AR43">
            <v>40</v>
          </cell>
          <cell r="AS43">
            <v>40</v>
          </cell>
          <cell r="AT43">
            <v>569.02934691041901</v>
          </cell>
          <cell r="AU43">
            <v>576.54867039968099</v>
          </cell>
          <cell r="AV43">
            <v>33</v>
          </cell>
          <cell r="AW43">
            <v>33</v>
          </cell>
          <cell r="AX43">
            <v>-3.8270978525272699</v>
          </cell>
          <cell r="AY43">
            <v>26.839517506707899</v>
          </cell>
          <cell r="AZ43">
            <v>51</v>
          </cell>
          <cell r="BA43">
            <v>51</v>
          </cell>
          <cell r="BB43">
            <v>109.42</v>
          </cell>
          <cell r="BC43">
            <v>116.79</v>
          </cell>
          <cell r="BD43">
            <v>25</v>
          </cell>
          <cell r="BE43">
            <v>25</v>
          </cell>
          <cell r="BF43">
            <v>-7.37</v>
          </cell>
          <cell r="BG43">
            <v>116.79</v>
          </cell>
          <cell r="BH43">
            <v>33</v>
          </cell>
          <cell r="BI43">
            <v>33</v>
          </cell>
          <cell r="BK43">
            <v>0.330267526025672</v>
          </cell>
          <cell r="BL43">
            <v>49</v>
          </cell>
          <cell r="BN43">
            <v>49</v>
          </cell>
          <cell r="BP43">
            <v>3.8235294117647101</v>
          </cell>
          <cell r="BQ43">
            <v>6.3569682151589202</v>
          </cell>
          <cell r="BR43">
            <v>40</v>
          </cell>
          <cell r="BS43">
            <v>40</v>
          </cell>
          <cell r="BT43">
            <v>7.33539102648826</v>
          </cell>
          <cell r="BU43">
            <v>6.5137944866446897</v>
          </cell>
          <cell r="BV43">
            <v>10</v>
          </cell>
          <cell r="BW43">
            <v>10</v>
          </cell>
          <cell r="BX43">
            <v>45</v>
          </cell>
          <cell r="BY43">
            <v>45</v>
          </cell>
          <cell r="BZ43">
            <v>33.730871135882097</v>
          </cell>
          <cell r="CA43">
            <v>36.991061641840801</v>
          </cell>
          <cell r="CB43">
            <v>34</v>
          </cell>
          <cell r="CC43">
            <v>34</v>
          </cell>
          <cell r="CD43">
            <v>22.0139038997449</v>
          </cell>
          <cell r="CE43">
            <v>21.061800697912101</v>
          </cell>
          <cell r="CF43">
            <v>9</v>
          </cell>
          <cell r="CG43">
            <v>9</v>
          </cell>
          <cell r="CH43">
            <v>28.026803384464401</v>
          </cell>
          <cell r="CI43">
            <v>28.570312789583198</v>
          </cell>
          <cell r="CJ43">
            <v>36</v>
          </cell>
          <cell r="CK43">
            <v>36</v>
          </cell>
          <cell r="CL43">
            <v>19.286624922965501</v>
          </cell>
          <cell r="CM43">
            <v>14.8075266118577</v>
          </cell>
          <cell r="CN43">
            <v>4</v>
          </cell>
          <cell r="CO43">
            <v>4</v>
          </cell>
          <cell r="CP43">
            <v>0.159165502327893</v>
          </cell>
          <cell r="CQ43">
            <v>0.18926829580204799</v>
          </cell>
          <cell r="CR43">
            <v>44</v>
          </cell>
          <cell r="CS43">
            <v>44</v>
          </cell>
          <cell r="CT43">
            <v>70.953975303973195</v>
          </cell>
          <cell r="CU43">
            <v>71.9709576954493</v>
          </cell>
          <cell r="CV43">
            <v>9</v>
          </cell>
          <cell r="CW43">
            <v>9</v>
          </cell>
          <cell r="CY43">
            <v>0</v>
          </cell>
          <cell r="CZ43">
            <v>54</v>
          </cell>
          <cell r="DB43">
            <v>3.45</v>
          </cell>
          <cell r="DC43">
            <v>2.13</v>
          </cell>
          <cell r="DD43">
            <v>3.45</v>
          </cell>
          <cell r="DE43">
            <v>11</v>
          </cell>
          <cell r="DF43">
            <v>11</v>
          </cell>
          <cell r="DG43">
            <v>37.610865896943601</v>
          </cell>
          <cell r="DH43">
            <v>42.794125858506902</v>
          </cell>
          <cell r="DI43">
            <v>49</v>
          </cell>
          <cell r="DJ43">
            <v>49</v>
          </cell>
          <cell r="DK43">
            <v>12.2</v>
          </cell>
          <cell r="DL43">
            <v>11.4</v>
          </cell>
          <cell r="DM43">
            <v>6</v>
          </cell>
          <cell r="DN43">
            <v>6</v>
          </cell>
          <cell r="DO43">
            <v>49</v>
          </cell>
          <cell r="DP43">
            <v>49</v>
          </cell>
          <cell r="DQ43">
            <v>0.89999999999999902</v>
          </cell>
          <cell r="DR43">
            <v>53</v>
          </cell>
          <cell r="DS43">
            <v>53</v>
          </cell>
          <cell r="DT43">
            <v>7.9646017699114902</v>
          </cell>
          <cell r="DU43">
            <v>0</v>
          </cell>
          <cell r="DV43">
            <v>2</v>
          </cell>
          <cell r="DW43">
            <v>2</v>
          </cell>
          <cell r="DX43">
            <v>53</v>
          </cell>
          <cell r="DY43">
            <v>53</v>
          </cell>
          <cell r="DZ43">
            <v>5.9511658207782796</v>
          </cell>
          <cell r="EA43">
            <v>6.02023392202282</v>
          </cell>
          <cell r="EB43">
            <v>34</v>
          </cell>
          <cell r="EC43">
            <v>34</v>
          </cell>
          <cell r="ED43">
            <v>2.5480133774230098</v>
          </cell>
          <cell r="EE43">
            <v>3.0774206743689398</v>
          </cell>
          <cell r="EF43">
            <v>39</v>
          </cell>
          <cell r="EG43">
            <v>39</v>
          </cell>
          <cell r="EH43">
            <v>3.7354098752273401</v>
          </cell>
          <cell r="EI43">
            <v>4.9820370997504799</v>
          </cell>
          <cell r="EJ43">
            <v>19</v>
          </cell>
          <cell r="EK43">
            <v>19</v>
          </cell>
          <cell r="EL43">
            <v>71.754636233951501</v>
          </cell>
          <cell r="EM43">
            <v>75.061598951507193</v>
          </cell>
          <cell r="EN43">
            <v>35</v>
          </cell>
          <cell r="EO43">
            <v>35</v>
          </cell>
          <cell r="EQ43" t="str">
            <v>-</v>
          </cell>
          <cell r="ER43">
            <v>53</v>
          </cell>
          <cell r="ET43">
            <v>522.30357000000004</v>
          </cell>
          <cell r="EV43">
            <v>46</v>
          </cell>
          <cell r="EX43">
            <v>610.74769000000003</v>
          </cell>
          <cell r="EY43">
            <v>40</v>
          </cell>
          <cell r="EZ43">
            <v>40</v>
          </cell>
          <cell r="FA43">
            <v>3</v>
          </cell>
        </row>
        <row r="44">
          <cell r="A44">
            <v>9380</v>
          </cell>
          <cell r="B44" t="str">
            <v>SPAR NORD BNK</v>
          </cell>
          <cell r="C44">
            <v>201906</v>
          </cell>
          <cell r="D44" t="str">
            <v>1</v>
          </cell>
          <cell r="E44" t="str">
            <v>FKN</v>
          </cell>
          <cell r="F44">
            <v>7.32292128610902</v>
          </cell>
          <cell r="G44">
            <v>8.0407580513541408</v>
          </cell>
          <cell r="H44">
            <v>42</v>
          </cell>
          <cell r="I44">
            <v>42</v>
          </cell>
          <cell r="J44">
            <v>59.928395555929299</v>
          </cell>
          <cell r="K44">
            <v>58.144978642083103</v>
          </cell>
          <cell r="L44">
            <v>41</v>
          </cell>
          <cell r="M44">
            <v>41</v>
          </cell>
          <cell r="N44">
            <v>1.4235784212221201</v>
          </cell>
          <cell r="O44">
            <v>1.56260019011137</v>
          </cell>
          <cell r="P44">
            <v>36</v>
          </cell>
          <cell r="Q44">
            <v>36</v>
          </cell>
          <cell r="R44">
            <v>1.7321431451098499</v>
          </cell>
          <cell r="S44">
            <v>1.81374542380328</v>
          </cell>
          <cell r="T44">
            <v>12</v>
          </cell>
          <cell r="U44">
            <v>12</v>
          </cell>
          <cell r="V44">
            <v>1.3231054864554199</v>
          </cell>
          <cell r="W44">
            <v>2.7066737480735998</v>
          </cell>
          <cell r="X44">
            <v>23</v>
          </cell>
          <cell r="Y44">
            <v>23</v>
          </cell>
          <cell r="Z44">
            <v>17.6222261391475</v>
          </cell>
          <cell r="AA44">
            <v>18.878580026886901</v>
          </cell>
          <cell r="AB44">
            <v>13</v>
          </cell>
          <cell r="AC44">
            <v>13</v>
          </cell>
          <cell r="AD44">
            <v>15.318100379393901</v>
          </cell>
          <cell r="AE44">
            <v>15.974321955755499</v>
          </cell>
          <cell r="AF44">
            <v>11</v>
          </cell>
          <cell r="AG44">
            <v>11</v>
          </cell>
          <cell r="AH44">
            <v>13.827171301416</v>
          </cell>
          <cell r="AI44">
            <v>14.3468729066853</v>
          </cell>
          <cell r="AJ44">
            <v>7</v>
          </cell>
          <cell r="AK44">
            <v>7</v>
          </cell>
          <cell r="AL44">
            <v>-4.1079776542572297</v>
          </cell>
          <cell r="AM44">
            <v>7.6909846910715496</v>
          </cell>
          <cell r="AN44">
            <v>13</v>
          </cell>
          <cell r="AO44">
            <v>13</v>
          </cell>
          <cell r="AP44">
            <v>-3.6224033533267401</v>
          </cell>
          <cell r="AQ44">
            <v>8.5326428520004995</v>
          </cell>
          <cell r="AR44">
            <v>15</v>
          </cell>
          <cell r="AS44">
            <v>15</v>
          </cell>
          <cell r="AT44">
            <v>706.81032737923499</v>
          </cell>
          <cell r="AU44">
            <v>701.56850350560001</v>
          </cell>
          <cell r="AV44">
            <v>15</v>
          </cell>
          <cell r="AW44">
            <v>15</v>
          </cell>
          <cell r="AX44">
            <v>9.0346933473633104</v>
          </cell>
          <cell r="AY44">
            <v>11.153369184850501</v>
          </cell>
          <cell r="AZ44">
            <v>17</v>
          </cell>
          <cell r="BA44">
            <v>17</v>
          </cell>
          <cell r="BC44">
            <v>84.64</v>
          </cell>
          <cell r="BD44">
            <v>53</v>
          </cell>
          <cell r="BF44">
            <v>-84.64</v>
          </cell>
          <cell r="BG44">
            <v>84.64</v>
          </cell>
          <cell r="BH44">
            <v>52</v>
          </cell>
          <cell r="BI44">
            <v>52</v>
          </cell>
          <cell r="BJ44">
            <v>-96.234894030485194</v>
          </cell>
          <cell r="BK44">
            <v>9.8984340836931798E-4</v>
          </cell>
          <cell r="BL44">
            <v>22</v>
          </cell>
          <cell r="BM44">
            <v>22</v>
          </cell>
          <cell r="BN44">
            <v>5</v>
          </cell>
          <cell r="BO44">
            <v>5</v>
          </cell>
          <cell r="BP44">
            <v>11.4252480653278</v>
          </cell>
          <cell r="BQ44">
            <v>36.646161732666897</v>
          </cell>
          <cell r="BR44">
            <v>25</v>
          </cell>
          <cell r="BS44">
            <v>25</v>
          </cell>
          <cell r="BT44">
            <v>2.7868594136582701</v>
          </cell>
          <cell r="BU44">
            <v>3.12476272969442</v>
          </cell>
          <cell r="BV44">
            <v>43</v>
          </cell>
          <cell r="BW44">
            <v>43</v>
          </cell>
          <cell r="BX44">
            <v>12</v>
          </cell>
          <cell r="BY44">
            <v>12</v>
          </cell>
          <cell r="BZ44">
            <v>4.0286977753880597</v>
          </cell>
          <cell r="CA44">
            <v>4.6082480407588804</v>
          </cell>
          <cell r="CB44">
            <v>51</v>
          </cell>
          <cell r="CC44">
            <v>51</v>
          </cell>
          <cell r="CD44">
            <v>5.2992132641077099</v>
          </cell>
          <cell r="CE44">
            <v>6.2543924000767301</v>
          </cell>
          <cell r="CF44">
            <v>47</v>
          </cell>
          <cell r="CG44">
            <v>47</v>
          </cell>
          <cell r="CH44">
            <v>3.4879624235384901</v>
          </cell>
          <cell r="CI44">
            <v>3.85843510899437</v>
          </cell>
          <cell r="CJ44">
            <v>51</v>
          </cell>
          <cell r="CK44">
            <v>51</v>
          </cell>
          <cell r="CL44">
            <v>6.5729438232204496</v>
          </cell>
          <cell r="CM44">
            <v>8.4370446025796699</v>
          </cell>
          <cell r="CN44">
            <v>30</v>
          </cell>
          <cell r="CO44">
            <v>30</v>
          </cell>
          <cell r="CP44">
            <v>1.4103007720591201</v>
          </cell>
          <cell r="CQ44">
            <v>1.7879455550091099</v>
          </cell>
          <cell r="CR44">
            <v>29</v>
          </cell>
          <cell r="CS44">
            <v>29</v>
          </cell>
          <cell r="CT44">
            <v>49.569170095801397</v>
          </cell>
          <cell r="CU44">
            <v>44.155415085231603</v>
          </cell>
          <cell r="CV44">
            <v>24</v>
          </cell>
          <cell r="CW44">
            <v>24</v>
          </cell>
          <cell r="CX44">
            <v>1.14314936147572</v>
          </cell>
          <cell r="CY44">
            <v>1.2815047866798599</v>
          </cell>
          <cell r="CZ44">
            <v>28</v>
          </cell>
          <cell r="DA44">
            <v>28</v>
          </cell>
          <cell r="DB44">
            <v>0.97</v>
          </cell>
          <cell r="DC44">
            <v>0.77</v>
          </cell>
          <cell r="DD44">
            <v>0.97</v>
          </cell>
          <cell r="DE44">
            <v>36</v>
          </cell>
          <cell r="DF44">
            <v>36</v>
          </cell>
          <cell r="DG44">
            <v>61.289161934457901</v>
          </cell>
          <cell r="DH44">
            <v>62.890196110125501</v>
          </cell>
          <cell r="DI44">
            <v>19</v>
          </cell>
          <cell r="DJ44">
            <v>19</v>
          </cell>
          <cell r="DK44">
            <v>9.3580000000000005</v>
          </cell>
          <cell r="DL44">
            <v>9.3439999999999994</v>
          </cell>
          <cell r="DM44">
            <v>46</v>
          </cell>
          <cell r="DN44">
            <v>46</v>
          </cell>
          <cell r="DO44">
            <v>9</v>
          </cell>
          <cell r="DP44">
            <v>9</v>
          </cell>
          <cell r="DQ44">
            <v>-0.14099999999999999</v>
          </cell>
          <cell r="DR44">
            <v>15</v>
          </cell>
          <cell r="DS44">
            <v>15</v>
          </cell>
          <cell r="DT44">
            <v>-1.48436677545005</v>
          </cell>
          <cell r="DU44">
            <v>0.51851851851854003</v>
          </cell>
          <cell r="DV44">
            <v>43</v>
          </cell>
          <cell r="DW44">
            <v>43</v>
          </cell>
          <cell r="DX44">
            <v>12</v>
          </cell>
          <cell r="DY44">
            <v>12</v>
          </cell>
          <cell r="DZ44">
            <v>12.074167370067499</v>
          </cell>
          <cell r="EA44">
            <v>10.630639978567499</v>
          </cell>
          <cell r="EB44">
            <v>13</v>
          </cell>
          <cell r="EC44">
            <v>13</v>
          </cell>
          <cell r="ED44">
            <v>4.9166096841489502</v>
          </cell>
          <cell r="EE44">
            <v>5.6701526629223</v>
          </cell>
          <cell r="EF44">
            <v>33</v>
          </cell>
          <cell r="EG44">
            <v>33</v>
          </cell>
          <cell r="EH44">
            <v>4.4003231366641797</v>
          </cell>
          <cell r="EI44">
            <v>6.3275369044729901</v>
          </cell>
          <cell r="EJ44">
            <v>27</v>
          </cell>
          <cell r="EK44">
            <v>27</v>
          </cell>
          <cell r="EL44">
            <v>68.666780726124202</v>
          </cell>
          <cell r="EM44">
            <v>63.370854394077199</v>
          </cell>
          <cell r="EN44">
            <v>41</v>
          </cell>
          <cell r="EO44">
            <v>41</v>
          </cell>
          <cell r="EP44">
            <v>23.931458392034699</v>
          </cell>
          <cell r="EQ44" t="str">
            <v>E (11)</v>
          </cell>
          <cell r="ER44">
            <v>23</v>
          </cell>
          <cell r="ES44">
            <v>23</v>
          </cell>
          <cell r="ET44">
            <v>135.27000000000001</v>
          </cell>
          <cell r="EU44">
            <v>-14.4185752245982</v>
          </cell>
          <cell r="EV44">
            <v>3</v>
          </cell>
          <cell r="EW44">
            <v>3</v>
          </cell>
          <cell r="EX44">
            <v>158.06</v>
          </cell>
          <cell r="EY44">
            <v>2</v>
          </cell>
          <cell r="EZ44">
            <v>2</v>
          </cell>
          <cell r="FA44">
            <v>2</v>
          </cell>
        </row>
        <row r="45">
          <cell r="A45">
            <v>9388</v>
          </cell>
          <cell r="B45" t="str">
            <v>SPK DJURSLAND</v>
          </cell>
          <cell r="C45">
            <v>201906</v>
          </cell>
          <cell r="D45" t="str">
            <v>3</v>
          </cell>
          <cell r="E45" t="str">
            <v>LIH</v>
          </cell>
          <cell r="F45">
            <v>5.0022308838509302</v>
          </cell>
          <cell r="G45">
            <v>5.4152011762655397</v>
          </cell>
          <cell r="H45">
            <v>29</v>
          </cell>
          <cell r="I45">
            <v>29</v>
          </cell>
          <cell r="J45">
            <v>75.435694941183797</v>
          </cell>
          <cell r="K45">
            <v>77.035478735501499</v>
          </cell>
          <cell r="L45">
            <v>20</v>
          </cell>
          <cell r="M45">
            <v>20</v>
          </cell>
          <cell r="N45">
            <v>0.90279492478561496</v>
          </cell>
          <cell r="O45">
            <v>1.8286099918494301</v>
          </cell>
          <cell r="P45">
            <v>19</v>
          </cell>
          <cell r="Q45">
            <v>19</v>
          </cell>
          <cell r="R45">
            <v>2.5027934060849502</v>
          </cell>
          <cell r="S45">
            <v>2.5588045411357698</v>
          </cell>
          <cell r="T45">
            <v>38</v>
          </cell>
          <cell r="U45">
            <v>38</v>
          </cell>
          <cell r="V45">
            <v>1.6618181997174599</v>
          </cell>
          <cell r="W45">
            <v>3.2874915746989202</v>
          </cell>
          <cell r="X45">
            <v>41</v>
          </cell>
          <cell r="Y45">
            <v>41</v>
          </cell>
          <cell r="Z45">
            <v>20.317831557485</v>
          </cell>
          <cell r="AA45">
            <v>17.851709023389201</v>
          </cell>
          <cell r="AB45">
            <v>39</v>
          </cell>
          <cell r="AC45">
            <v>39</v>
          </cell>
          <cell r="AD45">
            <v>17.050917828250501</v>
          </cell>
          <cell r="AE45">
            <v>14.6981945378727</v>
          </cell>
          <cell r="AF45">
            <v>22</v>
          </cell>
          <cell r="AG45">
            <v>22</v>
          </cell>
          <cell r="AH45">
            <v>15.689703774402799</v>
          </cell>
          <cell r="AI45">
            <v>13.3842301689075</v>
          </cell>
          <cell r="AJ45">
            <v>23</v>
          </cell>
          <cell r="AK45">
            <v>23</v>
          </cell>
          <cell r="AL45">
            <v>16.006886317333301</v>
          </cell>
          <cell r="AM45">
            <v>7.1590063472395604</v>
          </cell>
          <cell r="AN45">
            <v>49</v>
          </cell>
          <cell r="AO45">
            <v>49</v>
          </cell>
          <cell r="AP45">
            <v>17.2252985521055</v>
          </cell>
          <cell r="AQ45">
            <v>7.5623909048842597</v>
          </cell>
          <cell r="AR45">
            <v>49</v>
          </cell>
          <cell r="AS45">
            <v>49</v>
          </cell>
          <cell r="AT45">
            <v>643.11147711573199</v>
          </cell>
          <cell r="AU45">
            <v>719.81432777657199</v>
          </cell>
          <cell r="AV45">
            <v>25</v>
          </cell>
          <cell r="AW45">
            <v>25</v>
          </cell>
          <cell r="AX45">
            <v>-0.70585627521390104</v>
          </cell>
          <cell r="AY45">
            <v>14.177393311432899</v>
          </cell>
          <cell r="AZ45">
            <v>47</v>
          </cell>
          <cell r="BA45">
            <v>47</v>
          </cell>
          <cell r="BB45">
            <v>144.25</v>
          </cell>
          <cell r="BC45">
            <v>174.31</v>
          </cell>
          <cell r="BD45">
            <v>7</v>
          </cell>
          <cell r="BE45">
            <v>7</v>
          </cell>
          <cell r="BF45">
            <v>-30.06</v>
          </cell>
          <cell r="BG45">
            <v>174.31</v>
          </cell>
          <cell r="BH45">
            <v>48</v>
          </cell>
          <cell r="BI45">
            <v>48</v>
          </cell>
          <cell r="BJ45">
            <v>-97.713981924508204</v>
          </cell>
          <cell r="BK45">
            <v>6.8279274937615804E-3</v>
          </cell>
          <cell r="BL45">
            <v>23</v>
          </cell>
          <cell r="BM45">
            <v>23</v>
          </cell>
          <cell r="BN45">
            <v>4</v>
          </cell>
          <cell r="BO45">
            <v>4</v>
          </cell>
          <cell r="BP45">
            <v>100</v>
          </cell>
          <cell r="BQ45">
            <v>46.961325966850801</v>
          </cell>
          <cell r="BR45">
            <v>2</v>
          </cell>
          <cell r="BS45">
            <v>1</v>
          </cell>
          <cell r="BT45">
            <v>4.0622992807651697</v>
          </cell>
          <cell r="BU45">
            <v>4.3324733918473699</v>
          </cell>
          <cell r="BV45">
            <v>31</v>
          </cell>
          <cell r="BW45">
            <v>31</v>
          </cell>
          <cell r="BX45">
            <v>24</v>
          </cell>
          <cell r="BY45">
            <v>24</v>
          </cell>
          <cell r="BZ45">
            <v>45.289904666683903</v>
          </cell>
          <cell r="CA45">
            <v>44.9520429173472</v>
          </cell>
          <cell r="CB45">
            <v>18</v>
          </cell>
          <cell r="CC45">
            <v>18</v>
          </cell>
          <cell r="CD45">
            <v>23.900711048864899</v>
          </cell>
          <cell r="CE45">
            <v>23.802776210981001</v>
          </cell>
          <cell r="CF45">
            <v>6</v>
          </cell>
          <cell r="CG45">
            <v>6</v>
          </cell>
          <cell r="CH45">
            <v>33.121995830118003</v>
          </cell>
          <cell r="CI45">
            <v>33.941010266176399</v>
          </cell>
          <cell r="CJ45">
            <v>27</v>
          </cell>
          <cell r="CK45">
            <v>27</v>
          </cell>
          <cell r="CL45">
            <v>12.561649252348699</v>
          </cell>
          <cell r="CM45">
            <v>14.401107943703501</v>
          </cell>
          <cell r="CN45">
            <v>12</v>
          </cell>
          <cell r="CO45">
            <v>12</v>
          </cell>
          <cell r="CP45">
            <v>0.89021961531027005</v>
          </cell>
          <cell r="CQ45">
            <v>1.0336167465274799</v>
          </cell>
          <cell r="CR45">
            <v>37</v>
          </cell>
          <cell r="CS45">
            <v>37</v>
          </cell>
          <cell r="CT45">
            <v>56.000534942430797</v>
          </cell>
          <cell r="CU45">
            <v>72.449330919597202</v>
          </cell>
          <cell r="CV45">
            <v>17</v>
          </cell>
          <cell r="CW45">
            <v>17</v>
          </cell>
          <cell r="CX45">
            <v>0.449118021448144</v>
          </cell>
          <cell r="CY45">
            <v>1.13352152894921</v>
          </cell>
          <cell r="CZ45">
            <v>37</v>
          </cell>
          <cell r="DA45">
            <v>37</v>
          </cell>
          <cell r="DB45">
            <v>2.81</v>
          </cell>
          <cell r="DC45">
            <v>4.0199999999999996</v>
          </cell>
          <cell r="DD45">
            <v>2.81</v>
          </cell>
          <cell r="DE45">
            <v>15</v>
          </cell>
          <cell r="DF45">
            <v>15</v>
          </cell>
          <cell r="DG45">
            <v>45.432642165946703</v>
          </cell>
          <cell r="DH45">
            <v>47.086129242195597</v>
          </cell>
          <cell r="DI45">
            <v>42</v>
          </cell>
          <cell r="DJ45">
            <v>42</v>
          </cell>
          <cell r="DK45">
            <v>10.34</v>
          </cell>
          <cell r="DL45">
            <v>9.65</v>
          </cell>
          <cell r="DM45">
            <v>26</v>
          </cell>
          <cell r="DN45">
            <v>26</v>
          </cell>
          <cell r="DO45">
            <v>29</v>
          </cell>
          <cell r="DP45">
            <v>29</v>
          </cell>
          <cell r="DQ45">
            <v>0.26699999999999902</v>
          </cell>
          <cell r="DR45">
            <v>45</v>
          </cell>
          <cell r="DS45">
            <v>45</v>
          </cell>
          <cell r="DT45">
            <v>2.6506502531519902</v>
          </cell>
          <cell r="DU45">
            <v>-1.0510805500982301</v>
          </cell>
          <cell r="DV45">
            <v>9</v>
          </cell>
          <cell r="DW45">
            <v>9</v>
          </cell>
          <cell r="DX45">
            <v>46</v>
          </cell>
          <cell r="DY45">
            <v>46</v>
          </cell>
          <cell r="DZ45">
            <v>6.1312144400554898</v>
          </cell>
          <cell r="EA45">
            <v>6.5557513794378499</v>
          </cell>
          <cell r="EB45">
            <v>32</v>
          </cell>
          <cell r="EC45">
            <v>32</v>
          </cell>
          <cell r="ED45">
            <v>10.181808553402799</v>
          </cell>
          <cell r="EE45">
            <v>9.7417846011995906</v>
          </cell>
          <cell r="EF45">
            <v>21</v>
          </cell>
          <cell r="EG45">
            <v>21</v>
          </cell>
          <cell r="EH45">
            <v>5.28552581130955</v>
          </cell>
          <cell r="EI45">
            <v>5.2794989011662397</v>
          </cell>
          <cell r="EJ45">
            <v>38</v>
          </cell>
          <cell r="EK45">
            <v>38</v>
          </cell>
          <cell r="EL45">
            <v>78.580063031559007</v>
          </cell>
          <cell r="EM45">
            <v>71.781648340955499</v>
          </cell>
          <cell r="EN45">
            <v>21</v>
          </cell>
          <cell r="EO45">
            <v>21</v>
          </cell>
          <cell r="EP45">
            <v>34.866833704528602</v>
          </cell>
          <cell r="EQ45" t="str">
            <v>ØE (5)</v>
          </cell>
          <cell r="ER45">
            <v>12</v>
          </cell>
          <cell r="ES45">
            <v>12</v>
          </cell>
          <cell r="ET45">
            <v>318.61268000000001</v>
          </cell>
          <cell r="EU45">
            <v>-9.8604754537719295</v>
          </cell>
          <cell r="EV45">
            <v>6</v>
          </cell>
          <cell r="EW45">
            <v>6</v>
          </cell>
          <cell r="EX45">
            <v>353.46611999999999</v>
          </cell>
          <cell r="EY45">
            <v>23</v>
          </cell>
          <cell r="EZ45">
            <v>23</v>
          </cell>
          <cell r="FA45">
            <v>4</v>
          </cell>
        </row>
        <row r="46">
          <cell r="A46">
            <v>9682</v>
          </cell>
          <cell r="B46" t="str">
            <v>NR. NEBEL SPK</v>
          </cell>
          <cell r="C46">
            <v>201906</v>
          </cell>
          <cell r="D46" t="str">
            <v>3</v>
          </cell>
          <cell r="E46" t="str">
            <v>BBR</v>
          </cell>
          <cell r="F46">
            <v>7.1542307354955401</v>
          </cell>
          <cell r="G46">
            <v>4.5380442420665004</v>
          </cell>
          <cell r="H46">
            <v>40</v>
          </cell>
          <cell r="I46">
            <v>40</v>
          </cell>
          <cell r="J46">
            <v>52.095240246684902</v>
          </cell>
          <cell r="K46">
            <v>62.892521619214499</v>
          </cell>
          <cell r="L46">
            <v>51</v>
          </cell>
          <cell r="M46">
            <v>51</v>
          </cell>
          <cell r="N46">
            <v>1.7336588192354101</v>
          </cell>
          <cell r="O46">
            <v>1.77895099276942</v>
          </cell>
          <cell r="P46">
            <v>44</v>
          </cell>
          <cell r="Q46">
            <v>44</v>
          </cell>
          <cell r="R46">
            <v>2.2258561604452698</v>
          </cell>
          <cell r="S46">
            <v>2.1333175826875301</v>
          </cell>
          <cell r="T46">
            <v>28</v>
          </cell>
          <cell r="U46">
            <v>28</v>
          </cell>
          <cell r="V46">
            <v>1.0572920260355601</v>
          </cell>
          <cell r="W46">
            <v>1.74254942995639</v>
          </cell>
          <cell r="X46">
            <v>12</v>
          </cell>
          <cell r="Y46">
            <v>12</v>
          </cell>
          <cell r="Z46">
            <v>20.202248378351999</v>
          </cell>
          <cell r="AA46">
            <v>20.637143494925098</v>
          </cell>
          <cell r="AB46">
            <v>38</v>
          </cell>
          <cell r="AC46">
            <v>38</v>
          </cell>
          <cell r="AD46">
            <v>20.202248378351999</v>
          </cell>
          <cell r="AE46">
            <v>20.637143494925098</v>
          </cell>
          <cell r="AF46">
            <v>42</v>
          </cell>
          <cell r="AG46">
            <v>42</v>
          </cell>
          <cell r="AH46">
            <v>20.202248378351999</v>
          </cell>
          <cell r="AI46">
            <v>20.637143494925098</v>
          </cell>
          <cell r="AJ46">
            <v>43</v>
          </cell>
          <cell r="AK46">
            <v>43</v>
          </cell>
          <cell r="AL46">
            <v>-2.10734163223754</v>
          </cell>
          <cell r="AM46">
            <v>3.5888719721848701</v>
          </cell>
          <cell r="AN46">
            <v>17</v>
          </cell>
          <cell r="AO46">
            <v>17</v>
          </cell>
          <cell r="AP46">
            <v>-2.10734163223754</v>
          </cell>
          <cell r="AQ46">
            <v>3.5888719721848701</v>
          </cell>
          <cell r="AR46">
            <v>18</v>
          </cell>
          <cell r="AS46">
            <v>18</v>
          </cell>
          <cell r="AT46">
            <v>382.81578734572901</v>
          </cell>
          <cell r="AU46">
            <v>378.31949757105298</v>
          </cell>
          <cell r="AV46">
            <v>52</v>
          </cell>
          <cell r="AW46">
            <v>52</v>
          </cell>
          <cell r="AX46">
            <v>4.5659898585946896</v>
          </cell>
          <cell r="AY46">
            <v>4.6737316272141598</v>
          </cell>
          <cell r="AZ46">
            <v>34</v>
          </cell>
          <cell r="BA46">
            <v>34</v>
          </cell>
          <cell r="BB46">
            <v>125.92</v>
          </cell>
          <cell r="BC46">
            <v>106.56</v>
          </cell>
          <cell r="BD46">
            <v>15</v>
          </cell>
          <cell r="BE46">
            <v>15</v>
          </cell>
          <cell r="BF46">
            <v>19.36</v>
          </cell>
          <cell r="BG46">
            <v>106.56</v>
          </cell>
          <cell r="BH46">
            <v>3</v>
          </cell>
          <cell r="BI46">
            <v>3</v>
          </cell>
          <cell r="BK46">
            <v>-0.437375327900205</v>
          </cell>
          <cell r="BL46">
            <v>50</v>
          </cell>
          <cell r="BN46">
            <v>50</v>
          </cell>
          <cell r="BP46">
            <v>0.121432908318154</v>
          </cell>
          <cell r="BQ46">
            <v>1.5564202334630401E-2</v>
          </cell>
          <cell r="BR46">
            <v>51</v>
          </cell>
          <cell r="BS46">
            <v>51</v>
          </cell>
          <cell r="BT46">
            <v>6.9938914500431997</v>
          </cell>
          <cell r="BU46">
            <v>8.8536742215153801</v>
          </cell>
          <cell r="BV46">
            <v>11</v>
          </cell>
          <cell r="BW46">
            <v>11</v>
          </cell>
          <cell r="BX46">
            <v>44</v>
          </cell>
          <cell r="BY46">
            <v>44</v>
          </cell>
          <cell r="BZ46">
            <v>57.740492266169298</v>
          </cell>
          <cell r="CA46">
            <v>54.130383460928797</v>
          </cell>
          <cell r="CB46">
            <v>5</v>
          </cell>
          <cell r="CC46">
            <v>5</v>
          </cell>
          <cell r="CD46">
            <v>18.340646699243699</v>
          </cell>
          <cell r="CE46">
            <v>19.931499406053401</v>
          </cell>
          <cell r="CF46">
            <v>11</v>
          </cell>
          <cell r="CG46">
            <v>11</v>
          </cell>
          <cell r="CH46">
            <v>50.076786760587197</v>
          </cell>
          <cell r="CI46">
            <v>47.667045143690103</v>
          </cell>
          <cell r="CJ46">
            <v>6</v>
          </cell>
          <cell r="CK46">
            <v>6</v>
          </cell>
          <cell r="CL46">
            <v>12.751693931660601</v>
          </cell>
          <cell r="CM46">
            <v>15.8773809260855</v>
          </cell>
          <cell r="CN46">
            <v>11</v>
          </cell>
          <cell r="CO46">
            <v>11</v>
          </cell>
          <cell r="CP46">
            <v>1.20616097763549</v>
          </cell>
          <cell r="CQ46">
            <v>2.1625288067207098</v>
          </cell>
          <cell r="CR46">
            <v>33</v>
          </cell>
          <cell r="CS46">
            <v>33</v>
          </cell>
          <cell r="CT46">
            <v>156.25925661946201</v>
          </cell>
          <cell r="CU46">
            <v>149.67574280145601</v>
          </cell>
          <cell r="CV46">
            <v>1</v>
          </cell>
          <cell r="CW46">
            <v>1</v>
          </cell>
          <cell r="CX46">
            <v>2.8263288491068899</v>
          </cell>
          <cell r="CY46">
            <v>3.06761459976578</v>
          </cell>
          <cell r="CZ46">
            <v>17</v>
          </cell>
          <cell r="DA46">
            <v>17</v>
          </cell>
          <cell r="DB46">
            <v>2.93</v>
          </cell>
          <cell r="DC46">
            <v>3.66</v>
          </cell>
          <cell r="DD46">
            <v>2.93</v>
          </cell>
          <cell r="DE46">
            <v>13</v>
          </cell>
          <cell r="DF46">
            <v>13</v>
          </cell>
          <cell r="DG46">
            <v>38.4154208690559</v>
          </cell>
          <cell r="DH46">
            <v>37.328985175994298</v>
          </cell>
          <cell r="DI46">
            <v>48</v>
          </cell>
          <cell r="DJ46">
            <v>48</v>
          </cell>
          <cell r="DK46">
            <v>13.05</v>
          </cell>
          <cell r="DL46">
            <v>10.439</v>
          </cell>
          <cell r="DM46">
            <v>4</v>
          </cell>
          <cell r="DN46">
            <v>4</v>
          </cell>
          <cell r="DO46">
            <v>51</v>
          </cell>
          <cell r="DP46">
            <v>51</v>
          </cell>
          <cell r="DQ46">
            <v>-0.26300000000000001</v>
          </cell>
          <cell r="DR46">
            <v>8</v>
          </cell>
          <cell r="DS46">
            <v>8</v>
          </cell>
          <cell r="DT46">
            <v>-1.9755126568016299</v>
          </cell>
          <cell r="DU46">
            <v>0.46030787805613199</v>
          </cell>
          <cell r="DV46">
            <v>45</v>
          </cell>
          <cell r="DW46">
            <v>45</v>
          </cell>
          <cell r="DX46">
            <v>10</v>
          </cell>
          <cell r="DY46">
            <v>10</v>
          </cell>
          <cell r="DZ46">
            <v>4.1671217768210802</v>
          </cell>
          <cell r="EA46">
            <v>5.9020572276945504</v>
          </cell>
          <cell r="EB46">
            <v>41</v>
          </cell>
          <cell r="EC46">
            <v>41</v>
          </cell>
          <cell r="ED46">
            <v>23.185220508640001</v>
          </cell>
          <cell r="EE46">
            <v>24.679790371219202</v>
          </cell>
          <cell r="EF46">
            <v>3</v>
          </cell>
          <cell r="EG46">
            <v>3</v>
          </cell>
          <cell r="EH46">
            <v>4.7224868669304403</v>
          </cell>
          <cell r="EI46">
            <v>10.6605368070846</v>
          </cell>
          <cell r="EJ46">
            <v>32</v>
          </cell>
          <cell r="EK46">
            <v>32</v>
          </cell>
          <cell r="EL46">
            <v>77.902101785268101</v>
          </cell>
          <cell r="EM46">
            <v>72.231626875255401</v>
          </cell>
          <cell r="EN46">
            <v>22</v>
          </cell>
          <cell r="EO46">
            <v>22</v>
          </cell>
          <cell r="EP46">
            <v>46.225417635863799</v>
          </cell>
          <cell r="EQ46" t="str">
            <v>Ha (9)</v>
          </cell>
          <cell r="ER46">
            <v>8</v>
          </cell>
          <cell r="ES46">
            <v>8</v>
          </cell>
          <cell r="ET46">
            <v>492.46332999999998</v>
          </cell>
          <cell r="EV46">
            <v>47</v>
          </cell>
          <cell r="EX46">
            <v>512.89445000000001</v>
          </cell>
          <cell r="EY46">
            <v>35</v>
          </cell>
          <cell r="EZ46">
            <v>35</v>
          </cell>
          <cell r="FA46">
            <v>2</v>
          </cell>
        </row>
        <row r="47">
          <cell r="A47">
            <v>9686</v>
          </cell>
          <cell r="B47" t="str">
            <v>DEN JYSKE SPK</v>
          </cell>
          <cell r="C47">
            <v>201906</v>
          </cell>
          <cell r="D47" t="str">
            <v>2</v>
          </cell>
          <cell r="E47" t="str">
            <v>KBRE</v>
          </cell>
          <cell r="F47">
            <v>1.2939808353689699</v>
          </cell>
          <cell r="G47">
            <v>2.8141285230105102</v>
          </cell>
          <cell r="H47">
            <v>4</v>
          </cell>
          <cell r="I47">
            <v>4</v>
          </cell>
          <cell r="J47">
            <v>94.053194786876801</v>
          </cell>
          <cell r="K47">
            <v>87.271886913606295</v>
          </cell>
          <cell r="L47">
            <v>4</v>
          </cell>
          <cell r="M47">
            <v>4</v>
          </cell>
          <cell r="N47">
            <v>1.4805949647585901</v>
          </cell>
          <cell r="O47">
            <v>1.1265997741592599</v>
          </cell>
          <cell r="P47">
            <v>40</v>
          </cell>
          <cell r="Q47">
            <v>40</v>
          </cell>
          <cell r="R47">
            <v>2.4296544031707099</v>
          </cell>
          <cell r="S47">
            <v>2.1075582006531102</v>
          </cell>
          <cell r="T47">
            <v>33</v>
          </cell>
          <cell r="U47">
            <v>33</v>
          </cell>
          <cell r="V47">
            <v>1.4804819819796899</v>
          </cell>
          <cell r="W47">
            <v>3.0272096103313499</v>
          </cell>
          <cell r="X47">
            <v>30</v>
          </cell>
          <cell r="Y47">
            <v>30</v>
          </cell>
          <cell r="Z47">
            <v>17.196773841920201</v>
          </cell>
          <cell r="AA47">
            <v>17.397843636955201</v>
          </cell>
          <cell r="AB47">
            <v>9</v>
          </cell>
          <cell r="AC47">
            <v>9</v>
          </cell>
          <cell r="AD47">
            <v>14.9448529037731</v>
          </cell>
          <cell r="AE47">
            <v>15.1127983836724</v>
          </cell>
          <cell r="AF47">
            <v>7</v>
          </cell>
          <cell r="AG47">
            <v>7</v>
          </cell>
          <cell r="AH47">
            <v>14.032741695143301</v>
          </cell>
          <cell r="AI47">
            <v>14.198780282505499</v>
          </cell>
          <cell r="AJ47">
            <v>10</v>
          </cell>
          <cell r="AK47">
            <v>10</v>
          </cell>
          <cell r="AL47">
            <v>-1.11127982810113</v>
          </cell>
          <cell r="AM47">
            <v>-1.93149930400773</v>
          </cell>
          <cell r="AN47">
            <v>19</v>
          </cell>
          <cell r="AO47">
            <v>19</v>
          </cell>
          <cell r="AP47">
            <v>-1.16938627162785</v>
          </cell>
          <cell r="AQ47">
            <v>21.490346065391002</v>
          </cell>
          <cell r="AR47">
            <v>20</v>
          </cell>
          <cell r="AS47">
            <v>20</v>
          </cell>
          <cell r="AT47">
            <v>637.07447893922699</v>
          </cell>
          <cell r="AU47">
            <v>641.10144152308703</v>
          </cell>
          <cell r="AV47">
            <v>26</v>
          </cell>
          <cell r="AW47">
            <v>26</v>
          </cell>
          <cell r="AX47">
            <v>-2.6915656075732</v>
          </cell>
          <cell r="AY47">
            <v>-11.407483440996799</v>
          </cell>
          <cell r="AZ47">
            <v>49</v>
          </cell>
          <cell r="BA47">
            <v>49</v>
          </cell>
          <cell r="BB47">
            <v>126.25</v>
          </cell>
          <cell r="BC47">
            <v>124.24</v>
          </cell>
          <cell r="BD47">
            <v>14</v>
          </cell>
          <cell r="BE47">
            <v>14</v>
          </cell>
          <cell r="BF47">
            <v>2.01000000000001</v>
          </cell>
          <cell r="BG47">
            <v>124.24</v>
          </cell>
          <cell r="BH47">
            <v>19</v>
          </cell>
          <cell r="BI47">
            <v>19</v>
          </cell>
          <cell r="BJ47">
            <v>115.95730720440901</v>
          </cell>
          <cell r="BK47">
            <v>0.84137979810804597</v>
          </cell>
          <cell r="BL47">
            <v>4</v>
          </cell>
          <cell r="BM47">
            <v>4</v>
          </cell>
          <cell r="BN47">
            <v>23</v>
          </cell>
          <cell r="BO47">
            <v>23</v>
          </cell>
          <cell r="BP47">
            <v>4.7951788451048101</v>
          </cell>
          <cell r="BQ47">
            <v>8.3464984152839303</v>
          </cell>
          <cell r="BR47">
            <v>38</v>
          </cell>
          <cell r="BS47">
            <v>38</v>
          </cell>
          <cell r="BT47">
            <v>11.052649294000201</v>
          </cell>
          <cell r="BU47">
            <v>12.372898449370201</v>
          </cell>
          <cell r="BV47">
            <v>3</v>
          </cell>
          <cell r="BW47">
            <v>3</v>
          </cell>
          <cell r="BX47">
            <v>52</v>
          </cell>
          <cell r="BY47">
            <v>52</v>
          </cell>
          <cell r="BZ47">
            <v>30.1127988039404</v>
          </cell>
          <cell r="CA47">
            <v>33.281639910760497</v>
          </cell>
          <cell r="CB47">
            <v>40</v>
          </cell>
          <cell r="CC47">
            <v>40</v>
          </cell>
          <cell r="CD47">
            <v>27.639775170791001</v>
          </cell>
          <cell r="CE47">
            <v>31.4163368826176</v>
          </cell>
          <cell r="CF47">
            <v>2</v>
          </cell>
          <cell r="CG47">
            <v>2</v>
          </cell>
          <cell r="CH47">
            <v>23.1512627702331</v>
          </cell>
          <cell r="CI47">
            <v>24.5906456778932</v>
          </cell>
          <cell r="CJ47">
            <v>42</v>
          </cell>
          <cell r="CK47">
            <v>42</v>
          </cell>
          <cell r="CL47">
            <v>22.908844193371898</v>
          </cell>
          <cell r="CM47">
            <v>25.0911609997294</v>
          </cell>
          <cell r="CN47">
            <v>3</v>
          </cell>
          <cell r="CO47">
            <v>3</v>
          </cell>
          <cell r="CP47">
            <v>10.478769579756699</v>
          </cell>
          <cell r="CQ47">
            <v>12.9788329084864</v>
          </cell>
          <cell r="CR47">
            <v>3</v>
          </cell>
          <cell r="CS47">
            <v>3</v>
          </cell>
          <cell r="CT47">
            <v>19.106072395387901</v>
          </cell>
          <cell r="CU47">
            <v>13.3075729508313</v>
          </cell>
          <cell r="CV47">
            <v>47</v>
          </cell>
          <cell r="CW47">
            <v>47</v>
          </cell>
          <cell r="CX47">
            <v>0.29195264189319697</v>
          </cell>
          <cell r="CY47">
            <v>0.51960355543209102</v>
          </cell>
          <cell r="CZ47">
            <v>39</v>
          </cell>
          <cell r="DA47">
            <v>39</v>
          </cell>
          <cell r="DB47">
            <v>0.26</v>
          </cell>
          <cell r="DC47">
            <v>-0.09</v>
          </cell>
          <cell r="DD47">
            <v>0.26</v>
          </cell>
          <cell r="DE47">
            <v>50</v>
          </cell>
          <cell r="DF47">
            <v>50</v>
          </cell>
          <cell r="DG47">
            <v>58.402550075722999</v>
          </cell>
          <cell r="DH47">
            <v>61.585188914772303</v>
          </cell>
          <cell r="DI47">
            <v>23</v>
          </cell>
          <cell r="DJ47">
            <v>23</v>
          </cell>
          <cell r="DK47">
            <v>10.199999999999999</v>
          </cell>
          <cell r="DL47">
            <v>11.2</v>
          </cell>
          <cell r="DM47">
            <v>30</v>
          </cell>
          <cell r="DN47">
            <v>30</v>
          </cell>
          <cell r="DO47">
            <v>25</v>
          </cell>
          <cell r="DP47">
            <v>25</v>
          </cell>
          <cell r="DQ47">
            <v>0</v>
          </cell>
          <cell r="DR47">
            <v>31</v>
          </cell>
          <cell r="DS47">
            <v>27</v>
          </cell>
          <cell r="DT47">
            <v>0</v>
          </cell>
          <cell r="DU47">
            <v>0</v>
          </cell>
          <cell r="DV47">
            <v>27</v>
          </cell>
          <cell r="DW47">
            <v>23</v>
          </cell>
          <cell r="DX47">
            <v>31</v>
          </cell>
          <cell r="DY47">
            <v>27</v>
          </cell>
          <cell r="DZ47">
            <v>12.3369847944077</v>
          </cell>
          <cell r="EA47">
            <v>15.218600549441099</v>
          </cell>
          <cell r="EB47">
            <v>12</v>
          </cell>
          <cell r="EC47">
            <v>12</v>
          </cell>
          <cell r="ED47">
            <v>19.524783168313899</v>
          </cell>
          <cell r="EE47">
            <v>20.562024412791299</v>
          </cell>
          <cell r="EF47">
            <v>4</v>
          </cell>
          <cell r="EG47">
            <v>4</v>
          </cell>
          <cell r="EH47">
            <v>3.67270200605831</v>
          </cell>
          <cell r="EI47">
            <v>4.4616745155131099</v>
          </cell>
          <cell r="EJ47">
            <v>17</v>
          </cell>
          <cell r="EK47">
            <v>17</v>
          </cell>
          <cell r="EL47">
            <v>72.135179421485802</v>
          </cell>
          <cell r="EM47">
            <v>79.819438327856602</v>
          </cell>
          <cell r="EN47">
            <v>34</v>
          </cell>
          <cell r="EO47">
            <v>34</v>
          </cell>
          <cell r="EP47">
            <v>18.368379001534102</v>
          </cell>
          <cell r="EQ47" t="str">
            <v>FF (8)</v>
          </cell>
          <cell r="ER47">
            <v>28</v>
          </cell>
          <cell r="ES47">
            <v>28</v>
          </cell>
          <cell r="ET47">
            <v>232.47282192008501</v>
          </cell>
          <cell r="EU47">
            <v>4.5456054791499403</v>
          </cell>
          <cell r="EV47">
            <v>19</v>
          </cell>
          <cell r="EW47">
            <v>19</v>
          </cell>
          <cell r="EX47">
            <v>222.36498689220201</v>
          </cell>
          <cell r="EY47">
            <v>13</v>
          </cell>
          <cell r="EZ47">
            <v>13</v>
          </cell>
          <cell r="FA47">
            <v>2</v>
          </cell>
        </row>
        <row r="48">
          <cell r="A48">
            <v>9740</v>
          </cell>
          <cell r="B48" t="str">
            <v>FRØS SPK</v>
          </cell>
          <cell r="C48">
            <v>201906</v>
          </cell>
          <cell r="D48" t="str">
            <v>3</v>
          </cell>
          <cell r="E48" t="str">
            <v>HTL</v>
          </cell>
          <cell r="F48">
            <v>5.4266130126993897</v>
          </cell>
          <cell r="G48">
            <v>7.1865894089851103</v>
          </cell>
          <cell r="H48">
            <v>32</v>
          </cell>
          <cell r="I48">
            <v>32</v>
          </cell>
          <cell r="J48">
            <v>76.320035949915194</v>
          </cell>
          <cell r="K48">
            <v>66.505539220054104</v>
          </cell>
          <cell r="L48">
            <v>19</v>
          </cell>
          <cell r="M48">
            <v>19</v>
          </cell>
          <cell r="N48">
            <v>1.1038883871846199</v>
          </cell>
          <cell r="O48">
            <v>1.00418702867624</v>
          </cell>
          <cell r="P48">
            <v>26</v>
          </cell>
          <cell r="Q48">
            <v>26</v>
          </cell>
          <cell r="R48">
            <v>1.8884061872593201</v>
          </cell>
          <cell r="S48">
            <v>1.65546951977912</v>
          </cell>
          <cell r="T48">
            <v>15</v>
          </cell>
          <cell r="U48">
            <v>15</v>
          </cell>
          <cell r="V48">
            <v>1.5600698792996399</v>
          </cell>
          <cell r="W48">
            <v>3.3459985896060802</v>
          </cell>
          <cell r="X48">
            <v>34</v>
          </cell>
          <cell r="Y48">
            <v>34</v>
          </cell>
          <cell r="Z48">
            <v>17.605308342803099</v>
          </cell>
          <cell r="AA48">
            <v>14.4436477938797</v>
          </cell>
          <cell r="AB48">
            <v>11</v>
          </cell>
          <cell r="AC48">
            <v>11</v>
          </cell>
          <cell r="AD48">
            <v>15.0189858499864</v>
          </cell>
          <cell r="AE48">
            <v>12.4600752222773</v>
          </cell>
          <cell r="AF48">
            <v>8</v>
          </cell>
          <cell r="AG48">
            <v>8</v>
          </cell>
          <cell r="AH48">
            <v>13.167719807927501</v>
          </cell>
          <cell r="AI48">
            <v>12.4600752222773</v>
          </cell>
          <cell r="AJ48">
            <v>6</v>
          </cell>
          <cell r="AK48">
            <v>6</v>
          </cell>
          <cell r="AL48">
            <v>20.5368794494442</v>
          </cell>
          <cell r="AM48">
            <v>-10.4487983543652</v>
          </cell>
          <cell r="AN48">
            <v>53</v>
          </cell>
          <cell r="AO48">
            <v>53</v>
          </cell>
          <cell r="AP48">
            <v>5.67929625645505</v>
          </cell>
          <cell r="AQ48">
            <v>-10.4487983543652</v>
          </cell>
          <cell r="AR48">
            <v>34</v>
          </cell>
          <cell r="AS48">
            <v>34</v>
          </cell>
          <cell r="AT48">
            <v>672.80145497787601</v>
          </cell>
          <cell r="AU48">
            <v>753.54840902492901</v>
          </cell>
          <cell r="AV48">
            <v>22</v>
          </cell>
          <cell r="AW48">
            <v>22</v>
          </cell>
          <cell r="AX48">
            <v>8.9215037716210706</v>
          </cell>
          <cell r="AY48">
            <v>9.3423696343747995</v>
          </cell>
          <cell r="AZ48">
            <v>18</v>
          </cell>
          <cell r="BA48">
            <v>18</v>
          </cell>
          <cell r="BB48">
            <v>99.77</v>
          </cell>
          <cell r="BC48">
            <v>95.5</v>
          </cell>
          <cell r="BD48">
            <v>31</v>
          </cell>
          <cell r="BE48">
            <v>31</v>
          </cell>
          <cell r="BF48">
            <v>4.2699999999999996</v>
          </cell>
          <cell r="BG48">
            <v>95.5</v>
          </cell>
          <cell r="BH48">
            <v>15</v>
          </cell>
          <cell r="BI48">
            <v>15</v>
          </cell>
          <cell r="BK48">
            <v>0.10481262428006</v>
          </cell>
          <cell r="BL48">
            <v>51</v>
          </cell>
          <cell r="BN48">
            <v>51</v>
          </cell>
          <cell r="BP48">
            <v>0.16852286049237999</v>
          </cell>
          <cell r="BQ48">
            <v>4.8759196907345101</v>
          </cell>
          <cell r="BR48">
            <v>50</v>
          </cell>
          <cell r="BS48">
            <v>50</v>
          </cell>
          <cell r="BT48">
            <v>6.8858069224925398</v>
          </cell>
          <cell r="BU48">
            <v>8.6553110270429094</v>
          </cell>
          <cell r="BV48">
            <v>13</v>
          </cell>
          <cell r="BW48">
            <v>13</v>
          </cell>
          <cell r="BX48">
            <v>42</v>
          </cell>
          <cell r="BY48">
            <v>42</v>
          </cell>
          <cell r="BZ48">
            <v>61.742228237073597</v>
          </cell>
          <cell r="CA48">
            <v>65.056969596321593</v>
          </cell>
          <cell r="CB48">
            <v>3</v>
          </cell>
          <cell r="CC48">
            <v>3</v>
          </cell>
          <cell r="CD48">
            <v>17.037357155177499</v>
          </cell>
          <cell r="CE48">
            <v>24.9866236270081</v>
          </cell>
          <cell r="CF48">
            <v>14</v>
          </cell>
          <cell r="CG48">
            <v>14</v>
          </cell>
          <cell r="CH48">
            <v>52.634277450183198</v>
          </cell>
          <cell r="CI48">
            <v>53.485952862232402</v>
          </cell>
          <cell r="CJ48">
            <v>5</v>
          </cell>
          <cell r="CK48">
            <v>5</v>
          </cell>
          <cell r="CL48">
            <v>9.8971725491226206</v>
          </cell>
          <cell r="CM48">
            <v>13.6251725666196</v>
          </cell>
          <cell r="CN48">
            <v>17</v>
          </cell>
          <cell r="CO48">
            <v>17</v>
          </cell>
          <cell r="CP48">
            <v>2.75052121488062</v>
          </cell>
          <cell r="CQ48">
            <v>1.44308994859934</v>
          </cell>
          <cell r="CR48">
            <v>14</v>
          </cell>
          <cell r="CS48">
            <v>14</v>
          </cell>
          <cell r="CT48">
            <v>100.024541379249</v>
          </cell>
          <cell r="CU48">
            <v>113.956947832685</v>
          </cell>
          <cell r="CV48">
            <v>8</v>
          </cell>
          <cell r="CW48">
            <v>8</v>
          </cell>
          <cell r="CX48">
            <v>5.4636578245220404</v>
          </cell>
          <cell r="CY48">
            <v>18.209609054580199</v>
          </cell>
          <cell r="CZ48">
            <v>5</v>
          </cell>
          <cell r="DA48">
            <v>5</v>
          </cell>
          <cell r="DB48">
            <v>2.5</v>
          </cell>
          <cell r="DC48">
            <v>2.6</v>
          </cell>
          <cell r="DD48">
            <v>2.5</v>
          </cell>
          <cell r="DE48">
            <v>18</v>
          </cell>
          <cell r="DF48">
            <v>18</v>
          </cell>
          <cell r="DG48">
            <v>41.907494959770297</v>
          </cell>
          <cell r="DH48">
            <v>43.471664586537599</v>
          </cell>
          <cell r="DI48">
            <v>45</v>
          </cell>
          <cell r="DJ48">
            <v>45</v>
          </cell>
          <cell r="DK48">
            <v>9.8740000000000006</v>
          </cell>
          <cell r="DL48">
            <v>9.4499999999999993</v>
          </cell>
          <cell r="DM48">
            <v>35</v>
          </cell>
          <cell r="DN48">
            <v>35</v>
          </cell>
          <cell r="DO48">
            <v>20</v>
          </cell>
          <cell r="DP48">
            <v>20</v>
          </cell>
          <cell r="DQ48">
            <v>0.60400000000000098</v>
          </cell>
          <cell r="DR48">
            <v>48</v>
          </cell>
          <cell r="DS48">
            <v>48</v>
          </cell>
          <cell r="DT48">
            <v>6.5156418554476803</v>
          </cell>
          <cell r="DU48">
            <v>-4.6296296296296404</v>
          </cell>
          <cell r="DV48">
            <v>6</v>
          </cell>
          <cell r="DW48">
            <v>6</v>
          </cell>
          <cell r="DX48">
            <v>49</v>
          </cell>
          <cell r="DY48">
            <v>49</v>
          </cell>
          <cell r="DZ48">
            <v>4.2663493166077604</v>
          </cell>
          <cell r="EA48">
            <v>3.9580461797875199</v>
          </cell>
          <cell r="EB48">
            <v>39</v>
          </cell>
          <cell r="EC48">
            <v>39</v>
          </cell>
          <cell r="ED48">
            <v>5.5401517871127899</v>
          </cell>
          <cell r="EE48">
            <v>7.0719483928230504</v>
          </cell>
          <cell r="EF48">
            <v>32</v>
          </cell>
          <cell r="EG48">
            <v>32</v>
          </cell>
          <cell r="EH48">
            <v>4.0708254183802302</v>
          </cell>
          <cell r="EI48">
            <v>3.3215019275778102</v>
          </cell>
          <cell r="EJ48">
            <v>23</v>
          </cell>
          <cell r="EK48">
            <v>23</v>
          </cell>
          <cell r="EL48">
            <v>79.629109508041594</v>
          </cell>
          <cell r="EM48">
            <v>78.533312529255696</v>
          </cell>
          <cell r="EN48">
            <v>18</v>
          </cell>
          <cell r="EO48">
            <v>18</v>
          </cell>
          <cell r="EP48">
            <v>4.8355616022605297</v>
          </cell>
          <cell r="EQ48" t="str">
            <v>ØE (5)</v>
          </cell>
          <cell r="ER48">
            <v>40</v>
          </cell>
          <cell r="ES48">
            <v>40</v>
          </cell>
          <cell r="ET48">
            <v>724.27</v>
          </cell>
          <cell r="EV48">
            <v>48</v>
          </cell>
          <cell r="EX48">
            <v>811.25</v>
          </cell>
          <cell r="EY48">
            <v>45</v>
          </cell>
          <cell r="EZ48">
            <v>45</v>
          </cell>
          <cell r="FA48">
            <v>5</v>
          </cell>
        </row>
        <row r="49">
          <cell r="A49">
            <v>9797</v>
          </cell>
          <cell r="B49" t="str">
            <v>BROAGER SPK</v>
          </cell>
          <cell r="C49">
            <v>201906</v>
          </cell>
          <cell r="D49" t="str">
            <v>3</v>
          </cell>
          <cell r="E49" t="str">
            <v>CES</v>
          </cell>
          <cell r="F49">
            <v>4.6153169594758001</v>
          </cell>
          <cell r="G49">
            <v>6.7051526361020803</v>
          </cell>
          <cell r="H49">
            <v>24</v>
          </cell>
          <cell r="I49">
            <v>24</v>
          </cell>
          <cell r="J49">
            <v>77.951217462551696</v>
          </cell>
          <cell r="K49">
            <v>70.556387276717004</v>
          </cell>
          <cell r="L49">
            <v>17</v>
          </cell>
          <cell r="M49">
            <v>17</v>
          </cell>
          <cell r="N49">
            <v>0.89791273644943603</v>
          </cell>
          <cell r="O49">
            <v>1.3451728698280701</v>
          </cell>
          <cell r="P49">
            <v>18</v>
          </cell>
          <cell r="Q49">
            <v>18</v>
          </cell>
          <cell r="R49">
            <v>2.20686511908823</v>
          </cell>
          <cell r="S49">
            <v>2.4789927581712501</v>
          </cell>
          <cell r="T49">
            <v>24</v>
          </cell>
          <cell r="U49">
            <v>24</v>
          </cell>
          <cell r="V49">
            <v>1.71837688810348</v>
          </cell>
          <cell r="W49">
            <v>3.48929595663708</v>
          </cell>
          <cell r="X49">
            <v>44</v>
          </cell>
          <cell r="Y49">
            <v>44</v>
          </cell>
          <cell r="Z49">
            <v>18.267022933955101</v>
          </cell>
          <cell r="AA49">
            <v>17.615356114391201</v>
          </cell>
          <cell r="AB49">
            <v>20</v>
          </cell>
          <cell r="AC49">
            <v>20</v>
          </cell>
          <cell r="AD49">
            <v>16.4289626688807</v>
          </cell>
          <cell r="AE49">
            <v>15.7517811862466</v>
          </cell>
          <cell r="AF49">
            <v>17</v>
          </cell>
          <cell r="AG49">
            <v>17</v>
          </cell>
          <cell r="AH49">
            <v>14.5777899383198</v>
          </cell>
          <cell r="AI49">
            <v>14.3405759431849</v>
          </cell>
          <cell r="AJ49">
            <v>12</v>
          </cell>
          <cell r="AK49">
            <v>12</v>
          </cell>
          <cell r="AL49">
            <v>4.2990787811691504</v>
          </cell>
          <cell r="AM49">
            <v>2.0543772610125899</v>
          </cell>
          <cell r="AN49">
            <v>31</v>
          </cell>
          <cell r="AO49">
            <v>31</v>
          </cell>
          <cell r="AP49">
            <v>1.6541455243832099</v>
          </cell>
          <cell r="AQ49">
            <v>-0.26941441873333799</v>
          </cell>
          <cell r="AR49">
            <v>24</v>
          </cell>
          <cell r="AS49">
            <v>24</v>
          </cell>
          <cell r="AT49">
            <v>765.68008855418805</v>
          </cell>
          <cell r="AU49">
            <v>751.59548989575501</v>
          </cell>
          <cell r="AV49">
            <v>11</v>
          </cell>
          <cell r="AW49">
            <v>11</v>
          </cell>
          <cell r="AX49">
            <v>5.6538979325273697</v>
          </cell>
          <cell r="AY49">
            <v>4.1574099042283903</v>
          </cell>
          <cell r="AZ49">
            <v>28</v>
          </cell>
          <cell r="BA49">
            <v>28</v>
          </cell>
          <cell r="BB49">
            <v>13.9</v>
          </cell>
          <cell r="BC49">
            <v>148.36000000000001</v>
          </cell>
          <cell r="BD49">
            <v>47</v>
          </cell>
          <cell r="BE49">
            <v>47</v>
          </cell>
          <cell r="BF49">
            <v>-134.46</v>
          </cell>
          <cell r="BG49">
            <v>148.36000000000001</v>
          </cell>
          <cell r="BH49">
            <v>53</v>
          </cell>
          <cell r="BI49">
            <v>53</v>
          </cell>
          <cell r="BK49">
            <v>1.0801647354422E-2</v>
          </cell>
          <cell r="BL49">
            <v>52</v>
          </cell>
          <cell r="BN49">
            <v>52</v>
          </cell>
          <cell r="BP49">
            <v>41.836019621583702</v>
          </cell>
          <cell r="BQ49">
            <v>100</v>
          </cell>
          <cell r="BR49">
            <v>10</v>
          </cell>
          <cell r="BS49">
            <v>10</v>
          </cell>
          <cell r="BT49">
            <v>6.49584927780323</v>
          </cell>
          <cell r="BU49">
            <v>6.7663173336593303</v>
          </cell>
          <cell r="BV49">
            <v>14</v>
          </cell>
          <cell r="BW49">
            <v>14</v>
          </cell>
          <cell r="BX49">
            <v>41</v>
          </cell>
          <cell r="BY49">
            <v>41</v>
          </cell>
          <cell r="BZ49">
            <v>54.194728872722798</v>
          </cell>
          <cell r="CA49">
            <v>50.813283268447698</v>
          </cell>
          <cell r="CB49">
            <v>8</v>
          </cell>
          <cell r="CC49">
            <v>8</v>
          </cell>
          <cell r="CD49">
            <v>13.972667203689401</v>
          </cell>
          <cell r="CE49">
            <v>14.448247273901901</v>
          </cell>
          <cell r="CF49">
            <v>19</v>
          </cell>
          <cell r="CG49">
            <v>19</v>
          </cell>
          <cell r="CH49">
            <v>48.561858652294397</v>
          </cell>
          <cell r="CI49">
            <v>45.380026992278196</v>
          </cell>
          <cell r="CJ49">
            <v>8</v>
          </cell>
          <cell r="CK49">
            <v>8</v>
          </cell>
          <cell r="CL49">
            <v>10.093496615112899</v>
          </cell>
          <cell r="CM49">
            <v>11.176039921486501</v>
          </cell>
          <cell r="CN49">
            <v>16</v>
          </cell>
          <cell r="CO49">
            <v>16</v>
          </cell>
          <cell r="CP49">
            <v>5.4806636891971703</v>
          </cell>
          <cell r="CQ49">
            <v>5.4940703177519197</v>
          </cell>
          <cell r="CR49">
            <v>7</v>
          </cell>
          <cell r="CS49">
            <v>7</v>
          </cell>
          <cell r="CT49">
            <v>20.9034603658747</v>
          </cell>
          <cell r="CU49">
            <v>20.861538433240799</v>
          </cell>
          <cell r="CV49">
            <v>44</v>
          </cell>
          <cell r="CW49">
            <v>44</v>
          </cell>
          <cell r="CX49">
            <v>1.35226030768909</v>
          </cell>
          <cell r="CY49">
            <v>0.58844481620173095</v>
          </cell>
          <cell r="CZ49">
            <v>27</v>
          </cell>
          <cell r="DA49">
            <v>27</v>
          </cell>
          <cell r="DB49">
            <v>1</v>
          </cell>
          <cell r="DC49">
            <v>1.37</v>
          </cell>
          <cell r="DD49">
            <v>1</v>
          </cell>
          <cell r="DE49">
            <v>35</v>
          </cell>
          <cell r="DF49">
            <v>35</v>
          </cell>
          <cell r="DG49">
            <v>46.3619840469213</v>
          </cell>
          <cell r="DH49">
            <v>50.444614991582</v>
          </cell>
          <cell r="DI49">
            <v>40</v>
          </cell>
          <cell r="DJ49">
            <v>40</v>
          </cell>
          <cell r="DK49">
            <v>9.5</v>
          </cell>
          <cell r="DL49">
            <v>9.3000000000000007</v>
          </cell>
          <cell r="DM49">
            <v>42</v>
          </cell>
          <cell r="DN49">
            <v>41</v>
          </cell>
          <cell r="DO49">
            <v>14</v>
          </cell>
          <cell r="DP49">
            <v>13</v>
          </cell>
          <cell r="DQ49">
            <v>0.55400000000000005</v>
          </cell>
          <cell r="DR49">
            <v>47</v>
          </cell>
          <cell r="DS49">
            <v>47</v>
          </cell>
          <cell r="DT49">
            <v>6.1927118265146399</v>
          </cell>
          <cell r="DU49">
            <v>-2.76086956521738</v>
          </cell>
          <cell r="DV49">
            <v>8</v>
          </cell>
          <cell r="DW49">
            <v>8</v>
          </cell>
          <cell r="DX49">
            <v>47</v>
          </cell>
          <cell r="DY49">
            <v>47</v>
          </cell>
          <cell r="DZ49">
            <v>7.3684787990442002</v>
          </cell>
          <cell r="EA49">
            <v>7.1101916865451003</v>
          </cell>
          <cell r="EB49">
            <v>28</v>
          </cell>
          <cell r="EC49">
            <v>28</v>
          </cell>
          <cell r="ED49">
            <v>8.6612089971688508</v>
          </cell>
          <cell r="EE49">
            <v>8.7301908180333001</v>
          </cell>
          <cell r="EF49">
            <v>23</v>
          </cell>
          <cell r="EG49">
            <v>23</v>
          </cell>
          <cell r="EH49">
            <v>4.1870458165398903</v>
          </cell>
          <cell r="EI49">
            <v>5.4399642595539897</v>
          </cell>
          <cell r="EJ49">
            <v>25</v>
          </cell>
          <cell r="EK49">
            <v>25</v>
          </cell>
          <cell r="EL49">
            <v>84.77971546581</v>
          </cell>
          <cell r="EM49">
            <v>79.344784438630398</v>
          </cell>
          <cell r="EN49">
            <v>14</v>
          </cell>
          <cell r="EO49">
            <v>14</v>
          </cell>
          <cell r="EP49">
            <v>11.7359027009951</v>
          </cell>
          <cell r="EQ49" t="str">
            <v>E (7)</v>
          </cell>
          <cell r="ER49">
            <v>33</v>
          </cell>
          <cell r="ES49">
            <v>33</v>
          </cell>
          <cell r="ET49">
            <v>516.86893999999995</v>
          </cell>
          <cell r="EV49">
            <v>49</v>
          </cell>
          <cell r="EX49">
            <v>480.91852</v>
          </cell>
          <cell r="EY49">
            <v>39</v>
          </cell>
          <cell r="EZ49">
            <v>39</v>
          </cell>
          <cell r="FA49">
            <v>4</v>
          </cell>
        </row>
        <row r="50">
          <cell r="A50">
            <v>9827</v>
          </cell>
          <cell r="B50" t="str">
            <v>BREDEBRO SPK</v>
          </cell>
          <cell r="C50">
            <v>201906</v>
          </cell>
          <cell r="D50" t="str">
            <v>3</v>
          </cell>
          <cell r="E50" t="str">
            <v>NTO</v>
          </cell>
          <cell r="F50">
            <v>0.75498365473097695</v>
          </cell>
          <cell r="G50">
            <v>0.750339008588218</v>
          </cell>
          <cell r="H50">
            <v>3</v>
          </cell>
          <cell r="I50">
            <v>3</v>
          </cell>
          <cell r="J50">
            <v>95.718980627306294</v>
          </cell>
          <cell r="K50">
            <v>95.316709479355893</v>
          </cell>
          <cell r="L50">
            <v>3</v>
          </cell>
          <cell r="M50">
            <v>3</v>
          </cell>
          <cell r="N50">
            <v>1.25483317168092</v>
          </cell>
          <cell r="O50">
            <v>1.71187908217931</v>
          </cell>
          <cell r="P50">
            <v>30</v>
          </cell>
          <cell r="Q50">
            <v>30</v>
          </cell>
          <cell r="R50">
            <v>2.4922253795405802</v>
          </cell>
          <cell r="S50">
            <v>2.5956116753637799</v>
          </cell>
          <cell r="T50">
            <v>37</v>
          </cell>
          <cell r="U50">
            <v>37</v>
          </cell>
          <cell r="V50">
            <v>1.2206526706939</v>
          </cell>
          <cell r="W50">
            <v>2.3317458634462702</v>
          </cell>
          <cell r="X50">
            <v>19</v>
          </cell>
          <cell r="Y50">
            <v>19</v>
          </cell>
          <cell r="Z50">
            <v>19.570267059539798</v>
          </cell>
          <cell r="AA50">
            <v>18.905047874937701</v>
          </cell>
          <cell r="AB50">
            <v>29</v>
          </cell>
          <cell r="AC50">
            <v>29</v>
          </cell>
          <cell r="AD50">
            <v>19.570267059539798</v>
          </cell>
          <cell r="AE50">
            <v>18.905047874937701</v>
          </cell>
          <cell r="AF50">
            <v>37</v>
          </cell>
          <cell r="AG50">
            <v>37</v>
          </cell>
          <cell r="AH50">
            <v>16.343100276814599</v>
          </cell>
          <cell r="AI50">
            <v>15.748333098175699</v>
          </cell>
          <cell r="AJ50">
            <v>26</v>
          </cell>
          <cell r="AK50">
            <v>26</v>
          </cell>
          <cell r="AL50">
            <v>3.5187384290307699</v>
          </cell>
          <cell r="AM50">
            <v>-5.22227783724313</v>
          </cell>
          <cell r="AN50">
            <v>29</v>
          </cell>
          <cell r="AO50">
            <v>29</v>
          </cell>
          <cell r="AP50">
            <v>3.7766992540167101</v>
          </cell>
          <cell r="AQ50">
            <v>-9.1332619258578305</v>
          </cell>
          <cell r="AR50">
            <v>30</v>
          </cell>
          <cell r="AS50">
            <v>30</v>
          </cell>
          <cell r="AT50">
            <v>517.83089848371503</v>
          </cell>
          <cell r="AU50">
            <v>494.84683579353799</v>
          </cell>
          <cell r="AV50">
            <v>42</v>
          </cell>
          <cell r="AW50">
            <v>42</v>
          </cell>
          <cell r="AX50">
            <v>5.4435901127477999</v>
          </cell>
          <cell r="AY50">
            <v>-0.28487983454538202</v>
          </cell>
          <cell r="AZ50">
            <v>29</v>
          </cell>
          <cell r="BA50">
            <v>29</v>
          </cell>
          <cell r="BB50">
            <v>163.66999999999999</v>
          </cell>
          <cell r="BC50">
            <v>168.68</v>
          </cell>
          <cell r="BD50">
            <v>2</v>
          </cell>
          <cell r="BE50">
            <v>2</v>
          </cell>
          <cell r="BF50">
            <v>-5.0100000000000202</v>
          </cell>
          <cell r="BG50">
            <v>168.68</v>
          </cell>
          <cell r="BH50">
            <v>30</v>
          </cell>
          <cell r="BI50">
            <v>30</v>
          </cell>
          <cell r="BJ50">
            <v>8.1407162814325602</v>
          </cell>
          <cell r="BK50">
            <v>0.85939873376200704</v>
          </cell>
          <cell r="BL50">
            <v>12</v>
          </cell>
          <cell r="BM50">
            <v>12</v>
          </cell>
          <cell r="BN50">
            <v>15</v>
          </cell>
          <cell r="BO50">
            <v>15</v>
          </cell>
          <cell r="BP50">
            <v>79.538690476190496</v>
          </cell>
          <cell r="BQ50">
            <v>37.229260318757703</v>
          </cell>
          <cell r="BR50">
            <v>6</v>
          </cell>
          <cell r="BS50">
            <v>6</v>
          </cell>
          <cell r="BT50">
            <v>4.9188087714181004</v>
          </cell>
          <cell r="BU50">
            <v>5.77755216022332</v>
          </cell>
          <cell r="BV50">
            <v>22</v>
          </cell>
          <cell r="BW50">
            <v>22</v>
          </cell>
          <cell r="BX50">
            <v>33</v>
          </cell>
          <cell r="BY50">
            <v>33</v>
          </cell>
          <cell r="BZ50">
            <v>43.142811587392202</v>
          </cell>
          <cell r="CA50">
            <v>42.875457168329199</v>
          </cell>
          <cell r="CB50">
            <v>22</v>
          </cell>
          <cell r="CC50">
            <v>22</v>
          </cell>
          <cell r="CD50">
            <v>20.948021214460699</v>
          </cell>
          <cell r="CE50">
            <v>17.4802390964037</v>
          </cell>
          <cell r="CF50">
            <v>10</v>
          </cell>
          <cell r="CG50">
            <v>10</v>
          </cell>
          <cell r="CH50">
            <v>31.912322513510802</v>
          </cell>
          <cell r="CI50">
            <v>34.8250826588419</v>
          </cell>
          <cell r="CJ50">
            <v>31</v>
          </cell>
          <cell r="CK50">
            <v>31</v>
          </cell>
          <cell r="CL50">
            <v>13.9623510022574</v>
          </cell>
          <cell r="CM50">
            <v>11.894887084633901</v>
          </cell>
          <cell r="CN50">
            <v>9</v>
          </cell>
          <cell r="CO50">
            <v>9</v>
          </cell>
          <cell r="CP50">
            <v>4.3051498428466201E-2</v>
          </cell>
          <cell r="CQ50">
            <v>4.90229041081627E-2</v>
          </cell>
          <cell r="CR50">
            <v>48</v>
          </cell>
          <cell r="CS50">
            <v>48</v>
          </cell>
          <cell r="CT50">
            <v>62.9541040465514</v>
          </cell>
          <cell r="CU50">
            <v>61.601338225860303</v>
          </cell>
          <cell r="CV50">
            <v>12</v>
          </cell>
          <cell r="CW50">
            <v>12</v>
          </cell>
          <cell r="CX50">
            <v>5.7829539505631002</v>
          </cell>
          <cell r="CY50">
            <v>3.81307553862549</v>
          </cell>
          <cell r="CZ50">
            <v>3</v>
          </cell>
          <cell r="DA50">
            <v>3</v>
          </cell>
          <cell r="DB50">
            <v>3.48</v>
          </cell>
          <cell r="DC50">
            <v>3.79</v>
          </cell>
          <cell r="DD50">
            <v>3.48</v>
          </cell>
          <cell r="DE50">
            <v>10</v>
          </cell>
          <cell r="DF50">
            <v>10</v>
          </cell>
          <cell r="DG50">
            <v>48.4068556840393</v>
          </cell>
          <cell r="DH50">
            <v>49.313444509911598</v>
          </cell>
          <cell r="DI50">
            <v>36</v>
          </cell>
          <cell r="DJ50">
            <v>36</v>
          </cell>
          <cell r="DK50">
            <v>13.89</v>
          </cell>
          <cell r="DL50">
            <v>12.29</v>
          </cell>
          <cell r="DM50">
            <v>1</v>
          </cell>
          <cell r="DN50">
            <v>1</v>
          </cell>
          <cell r="DO50">
            <v>54</v>
          </cell>
          <cell r="DP50">
            <v>54</v>
          </cell>
          <cell r="DQ50">
            <v>0.84</v>
          </cell>
          <cell r="DR50">
            <v>52</v>
          </cell>
          <cell r="DS50">
            <v>52</v>
          </cell>
          <cell r="DT50">
            <v>6.4367816091954104</v>
          </cell>
          <cell r="DU50">
            <v>-3.4048852701702299</v>
          </cell>
          <cell r="DV50">
            <v>7</v>
          </cell>
          <cell r="DW50">
            <v>7</v>
          </cell>
          <cell r="DX50">
            <v>48</v>
          </cell>
          <cell r="DY50">
            <v>48</v>
          </cell>
          <cell r="DZ50">
            <v>1.53644696639022</v>
          </cell>
          <cell r="EA50">
            <v>1.7386689702773399</v>
          </cell>
          <cell r="EB50">
            <v>47</v>
          </cell>
          <cell r="EC50">
            <v>47</v>
          </cell>
          <cell r="ED50">
            <v>34.291524379284702</v>
          </cell>
          <cell r="EE50">
            <v>34.671692068604798</v>
          </cell>
          <cell r="EF50">
            <v>1</v>
          </cell>
          <cell r="EG50">
            <v>1</v>
          </cell>
          <cell r="EH50">
            <v>2.1514189039751601</v>
          </cell>
          <cell r="EI50">
            <v>5.0668045166443401</v>
          </cell>
          <cell r="EJ50">
            <v>4</v>
          </cell>
          <cell r="EK50">
            <v>4</v>
          </cell>
          <cell r="EL50">
            <v>77.232059062754203</v>
          </cell>
          <cell r="EM50">
            <v>72.382694653058607</v>
          </cell>
          <cell r="EN50">
            <v>25</v>
          </cell>
          <cell r="EO50">
            <v>25</v>
          </cell>
          <cell r="EP50">
            <v>29.121990413653599</v>
          </cell>
          <cell r="EQ50" t="str">
            <v>BA (5)</v>
          </cell>
          <cell r="ER50">
            <v>17</v>
          </cell>
          <cell r="ES50">
            <v>17</v>
          </cell>
          <cell r="ET50">
            <v>802.22145</v>
          </cell>
          <cell r="EV50">
            <v>50</v>
          </cell>
          <cell r="EX50">
            <v>747.01517000000001</v>
          </cell>
          <cell r="EY50">
            <v>46</v>
          </cell>
          <cell r="EZ50">
            <v>46</v>
          </cell>
          <cell r="FA50">
            <v>4</v>
          </cell>
        </row>
        <row r="51">
          <cell r="A51">
            <v>9860</v>
          </cell>
          <cell r="B51" t="str">
            <v>FOLKESPAREKASSEN</v>
          </cell>
          <cell r="C51">
            <v>201906</v>
          </cell>
          <cell r="D51" t="str">
            <v>3</v>
          </cell>
          <cell r="E51" t="str">
            <v>SIWE</v>
          </cell>
          <cell r="F51">
            <v>1.59747342134739</v>
          </cell>
          <cell r="G51">
            <v>1.1762708347089501</v>
          </cell>
          <cell r="H51">
            <v>7</v>
          </cell>
          <cell r="I51">
            <v>7</v>
          </cell>
          <cell r="J51">
            <v>90.417676878994897</v>
          </cell>
          <cell r="K51">
            <v>92.093583565812807</v>
          </cell>
          <cell r="L51">
            <v>7</v>
          </cell>
          <cell r="M51">
            <v>7</v>
          </cell>
          <cell r="N51">
            <v>0.13029497420407099</v>
          </cell>
          <cell r="O51">
            <v>0.25608564080923102</v>
          </cell>
          <cell r="P51">
            <v>4</v>
          </cell>
          <cell r="Q51">
            <v>4</v>
          </cell>
          <cell r="R51">
            <v>1.9884266324753499</v>
          </cell>
          <cell r="S51">
            <v>2.2990797947454902</v>
          </cell>
          <cell r="T51">
            <v>19</v>
          </cell>
          <cell r="U51">
            <v>19</v>
          </cell>
          <cell r="V51">
            <v>1.4480967524230901</v>
          </cell>
          <cell r="W51">
            <v>3.19498056264263</v>
          </cell>
          <cell r="X51">
            <v>28</v>
          </cell>
          <cell r="Y51">
            <v>28</v>
          </cell>
          <cell r="Z51">
            <v>19.883221316266901</v>
          </cell>
          <cell r="AA51">
            <v>20.900905272894001</v>
          </cell>
          <cell r="AB51">
            <v>34</v>
          </cell>
          <cell r="AC51">
            <v>34</v>
          </cell>
          <cell r="AD51">
            <v>19.883221316266901</v>
          </cell>
          <cell r="AE51">
            <v>20.900905272894001</v>
          </cell>
          <cell r="AF51">
            <v>39</v>
          </cell>
          <cell r="AG51">
            <v>39</v>
          </cell>
          <cell r="AH51">
            <v>19.883221316266901</v>
          </cell>
          <cell r="AI51">
            <v>20.900905272894001</v>
          </cell>
          <cell r="AJ51">
            <v>40</v>
          </cell>
          <cell r="AK51">
            <v>40</v>
          </cell>
          <cell r="AL51">
            <v>-4.8690903257042004</v>
          </cell>
          <cell r="AM51">
            <v>1.2979471248451699</v>
          </cell>
          <cell r="AN51">
            <v>10</v>
          </cell>
          <cell r="AO51">
            <v>10</v>
          </cell>
          <cell r="AP51">
            <v>-4.8690903257042004</v>
          </cell>
          <cell r="AQ51">
            <v>1.2979471248451699</v>
          </cell>
          <cell r="AR51">
            <v>9</v>
          </cell>
          <cell r="AS51">
            <v>9</v>
          </cell>
          <cell r="AT51">
            <v>601.209350223299</v>
          </cell>
          <cell r="AU51">
            <v>544.97840694468903</v>
          </cell>
          <cell r="AV51">
            <v>31</v>
          </cell>
          <cell r="AW51">
            <v>31</v>
          </cell>
          <cell r="AX51">
            <v>11.180124223602499</v>
          </cell>
          <cell r="AY51">
            <v>7.4883089455423102</v>
          </cell>
          <cell r="AZ51">
            <v>14</v>
          </cell>
          <cell r="BA51">
            <v>14</v>
          </cell>
          <cell r="BB51">
            <v>123.04</v>
          </cell>
          <cell r="BC51">
            <v>109.46</v>
          </cell>
          <cell r="BD51">
            <v>18</v>
          </cell>
          <cell r="BE51">
            <v>18</v>
          </cell>
          <cell r="BF51">
            <v>13.58</v>
          </cell>
          <cell r="BG51">
            <v>109.46</v>
          </cell>
          <cell r="BH51">
            <v>4</v>
          </cell>
          <cell r="BI51">
            <v>4</v>
          </cell>
          <cell r="BK51">
            <v>2.0116801242908802E-3</v>
          </cell>
          <cell r="BL51">
            <v>53</v>
          </cell>
          <cell r="BN51">
            <v>53</v>
          </cell>
          <cell r="BP51">
            <v>12.3456790123457</v>
          </cell>
          <cell r="BQ51">
            <v>100</v>
          </cell>
          <cell r="BR51">
            <v>22</v>
          </cell>
          <cell r="BS51">
            <v>22</v>
          </cell>
          <cell r="BT51">
            <v>2.0936947755119699</v>
          </cell>
          <cell r="BU51">
            <v>2.39494176756802</v>
          </cell>
          <cell r="BV51">
            <v>46</v>
          </cell>
          <cell r="BW51">
            <v>46</v>
          </cell>
          <cell r="BX51">
            <v>9</v>
          </cell>
          <cell r="BY51">
            <v>9</v>
          </cell>
          <cell r="BZ51">
            <v>62.5869822096764</v>
          </cell>
          <cell r="CA51">
            <v>60.290960366557201</v>
          </cell>
          <cell r="CB51">
            <v>2</v>
          </cell>
          <cell r="CC51">
            <v>2</v>
          </cell>
          <cell r="CD51">
            <v>6.3100396069935902</v>
          </cell>
          <cell r="CE51">
            <v>7.7766089000577701</v>
          </cell>
          <cell r="CF51">
            <v>44</v>
          </cell>
          <cell r="CG51">
            <v>44</v>
          </cell>
          <cell r="CH51">
            <v>60.3806976082628</v>
          </cell>
          <cell r="CI51">
            <v>57.402523820967502</v>
          </cell>
          <cell r="CJ51">
            <v>2</v>
          </cell>
          <cell r="CK51">
            <v>2</v>
          </cell>
          <cell r="CN51">
            <v>54</v>
          </cell>
          <cell r="CR51">
            <v>54</v>
          </cell>
          <cell r="CT51">
            <v>61.451962100499003</v>
          </cell>
          <cell r="CU51">
            <v>58.278354650810201</v>
          </cell>
          <cell r="CV51">
            <v>15</v>
          </cell>
          <cell r="CW51">
            <v>15</v>
          </cell>
          <cell r="CX51">
            <v>0.180565694669368</v>
          </cell>
          <cell r="CY51">
            <v>0.31374551722517102</v>
          </cell>
          <cell r="CZ51">
            <v>42</v>
          </cell>
          <cell r="DA51">
            <v>42</v>
          </cell>
          <cell r="DB51">
            <v>3.35</v>
          </cell>
          <cell r="DC51">
            <v>2.95</v>
          </cell>
          <cell r="DD51">
            <v>3.35</v>
          </cell>
          <cell r="DE51">
            <v>12</v>
          </cell>
          <cell r="DF51">
            <v>12</v>
          </cell>
          <cell r="DG51">
            <v>40.678042224006496</v>
          </cell>
          <cell r="DH51">
            <v>45.312551976847402</v>
          </cell>
          <cell r="DI51">
            <v>46</v>
          </cell>
          <cell r="DJ51">
            <v>46</v>
          </cell>
          <cell r="DK51">
            <v>10.561</v>
          </cell>
          <cell r="DL51">
            <v>10.25</v>
          </cell>
          <cell r="DM51">
            <v>21</v>
          </cell>
          <cell r="DN51">
            <v>21</v>
          </cell>
          <cell r="DO51">
            <v>34</v>
          </cell>
          <cell r="DP51">
            <v>34</v>
          </cell>
          <cell r="DQ51">
            <v>-0.499000000000001</v>
          </cell>
          <cell r="DR51">
            <v>5</v>
          </cell>
          <cell r="DS51">
            <v>5</v>
          </cell>
          <cell r="DT51">
            <v>-4.5117540687161002</v>
          </cell>
          <cell r="DU51">
            <v>0</v>
          </cell>
          <cell r="DV51">
            <v>50</v>
          </cell>
          <cell r="DW51">
            <v>50</v>
          </cell>
          <cell r="DX51">
            <v>5</v>
          </cell>
          <cell r="DY51">
            <v>5</v>
          </cell>
          <cell r="DZ51">
            <v>2.76108706715035</v>
          </cell>
          <cell r="EA51">
            <v>3.1561000321383998</v>
          </cell>
          <cell r="EB51">
            <v>44</v>
          </cell>
          <cell r="EC51">
            <v>44</v>
          </cell>
          <cell r="ED51">
            <v>4.5870274661400297</v>
          </cell>
          <cell r="EE51">
            <v>4.9514928015426403</v>
          </cell>
          <cell r="EF51">
            <v>35</v>
          </cell>
          <cell r="EG51">
            <v>35</v>
          </cell>
          <cell r="EH51">
            <v>4.8705301613153997</v>
          </cell>
          <cell r="EI51">
            <v>7.7045545569190601</v>
          </cell>
          <cell r="EJ51">
            <v>35</v>
          </cell>
          <cell r="EK51">
            <v>35</v>
          </cell>
          <cell r="EL51">
            <v>95.303417809811705</v>
          </cell>
          <cell r="EM51">
            <v>93.758730158730202</v>
          </cell>
          <cell r="EN51">
            <v>4</v>
          </cell>
          <cell r="EO51">
            <v>4</v>
          </cell>
          <cell r="EP51">
            <v>32.902727172352897</v>
          </cell>
          <cell r="EQ51" t="str">
            <v>ØE (6)</v>
          </cell>
          <cell r="ER51">
            <v>15</v>
          </cell>
          <cell r="ES51">
            <v>15</v>
          </cell>
          <cell r="ET51">
            <v>1724.98207</v>
          </cell>
          <cell r="EV51">
            <v>51</v>
          </cell>
          <cell r="EX51">
            <v>1497.1190099999999</v>
          </cell>
          <cell r="EY51">
            <v>52</v>
          </cell>
          <cell r="EZ51">
            <v>52</v>
          </cell>
          <cell r="FA51">
            <v>4</v>
          </cell>
        </row>
        <row r="52">
          <cell r="A52">
            <v>9865</v>
          </cell>
          <cell r="B52" t="str">
            <v>NORÐOYA SPK</v>
          </cell>
          <cell r="C52">
            <v>201906</v>
          </cell>
          <cell r="D52" t="str">
            <v>6</v>
          </cell>
          <cell r="E52" t="str">
            <v>HTL</v>
          </cell>
          <cell r="F52">
            <v>3.3335993380682201</v>
          </cell>
          <cell r="G52">
            <v>2.2106980897210899</v>
          </cell>
          <cell r="H52">
            <v>14</v>
          </cell>
          <cell r="I52">
            <v>14</v>
          </cell>
          <cell r="J52">
            <v>78.921789934935603</v>
          </cell>
          <cell r="K52">
            <v>85.937762355179899</v>
          </cell>
          <cell r="L52">
            <v>14</v>
          </cell>
          <cell r="M52">
            <v>14</v>
          </cell>
          <cell r="N52">
            <v>0.66636858878510996</v>
          </cell>
          <cell r="O52">
            <v>0.75652640401335602</v>
          </cell>
          <cell r="P52">
            <v>12</v>
          </cell>
          <cell r="Q52">
            <v>12</v>
          </cell>
          <cell r="R52">
            <v>2.4011595497289502</v>
          </cell>
          <cell r="S52">
            <v>2.4708384063819602</v>
          </cell>
          <cell r="T52">
            <v>32</v>
          </cell>
          <cell r="U52">
            <v>32</v>
          </cell>
          <cell r="V52">
            <v>0.415199002368009</v>
          </cell>
          <cell r="W52">
            <v>0.73551178591885502</v>
          </cell>
          <cell r="X52">
            <v>3</v>
          </cell>
          <cell r="Y52">
            <v>3</v>
          </cell>
          <cell r="Z52">
            <v>20.369321875051199</v>
          </cell>
          <cell r="AA52">
            <v>19.300507209040099</v>
          </cell>
          <cell r="AB52">
            <v>40</v>
          </cell>
          <cell r="AC52">
            <v>40</v>
          </cell>
          <cell r="AD52">
            <v>18.513532784826999</v>
          </cell>
          <cell r="AE52">
            <v>17.25162878699</v>
          </cell>
          <cell r="AF52">
            <v>33</v>
          </cell>
          <cell r="AG52">
            <v>33</v>
          </cell>
          <cell r="AH52">
            <v>18.513532784826999</v>
          </cell>
          <cell r="AI52">
            <v>17.25162878699</v>
          </cell>
          <cell r="AJ52">
            <v>36</v>
          </cell>
          <cell r="AK52">
            <v>36</v>
          </cell>
          <cell r="AL52">
            <v>7.3146948234164002</v>
          </cell>
          <cell r="AM52">
            <v>6.1702311206229803</v>
          </cell>
          <cell r="AN52">
            <v>41</v>
          </cell>
          <cell r="AO52">
            <v>41</v>
          </cell>
          <cell r="AP52">
            <v>7.3146948234164002</v>
          </cell>
          <cell r="AQ52">
            <v>6.1702311206229803</v>
          </cell>
          <cell r="AR52">
            <v>41</v>
          </cell>
          <cell r="AS52">
            <v>41</v>
          </cell>
          <cell r="AT52">
            <v>885.26634646514196</v>
          </cell>
          <cell r="AU52">
            <v>907.64604029365</v>
          </cell>
          <cell r="AV52">
            <v>4</v>
          </cell>
          <cell r="AW52">
            <v>4</v>
          </cell>
          <cell r="AX52">
            <v>4.0981827418200298</v>
          </cell>
          <cell r="AY52">
            <v>13.6276972376928</v>
          </cell>
          <cell r="AZ52">
            <v>37</v>
          </cell>
          <cell r="BA52">
            <v>37</v>
          </cell>
          <cell r="BB52">
            <v>128.13999999999999</v>
          </cell>
          <cell r="BC52">
            <v>142.5</v>
          </cell>
          <cell r="BD52">
            <v>12</v>
          </cell>
          <cell r="BE52">
            <v>12</v>
          </cell>
          <cell r="BF52">
            <v>-14.36</v>
          </cell>
          <cell r="BG52">
            <v>142.5</v>
          </cell>
          <cell r="BH52">
            <v>42</v>
          </cell>
          <cell r="BI52">
            <v>42</v>
          </cell>
          <cell r="BJ52">
            <v>-398.70129870129898</v>
          </cell>
          <cell r="BK52">
            <v>-7.79067190432087E-2</v>
          </cell>
          <cell r="BL52">
            <v>26</v>
          </cell>
          <cell r="BM52">
            <v>26</v>
          </cell>
          <cell r="BN52">
            <v>1</v>
          </cell>
          <cell r="BO52">
            <v>1</v>
          </cell>
          <cell r="BP52">
            <v>100</v>
          </cell>
          <cell r="BQ52">
            <v>100</v>
          </cell>
          <cell r="BR52">
            <v>3</v>
          </cell>
          <cell r="BS52">
            <v>1</v>
          </cell>
          <cell r="BT52">
            <v>1.8336144749716199</v>
          </cell>
          <cell r="BU52">
            <v>2.01834225843771</v>
          </cell>
          <cell r="BV52">
            <v>47</v>
          </cell>
          <cell r="BW52">
            <v>47</v>
          </cell>
          <cell r="BX52">
            <v>8</v>
          </cell>
          <cell r="BY52">
            <v>8</v>
          </cell>
          <cell r="BZ52">
            <v>33.1440832585238</v>
          </cell>
          <cell r="CA52">
            <v>30.349351327928598</v>
          </cell>
          <cell r="CB52">
            <v>36</v>
          </cell>
          <cell r="CC52">
            <v>36</v>
          </cell>
          <cell r="CD52">
            <v>8.0817066034752791</v>
          </cell>
          <cell r="CE52">
            <v>9.0800518433570598</v>
          </cell>
          <cell r="CF52">
            <v>40</v>
          </cell>
          <cell r="CG52">
            <v>40</v>
          </cell>
          <cell r="CH52">
            <v>30.64488284274</v>
          </cell>
          <cell r="CI52">
            <v>27.255908232992699</v>
          </cell>
          <cell r="CJ52">
            <v>32</v>
          </cell>
          <cell r="CK52">
            <v>32</v>
          </cell>
          <cell r="CL52">
            <v>6.1998031376456701</v>
          </cell>
          <cell r="CM52">
            <v>6.524310181333</v>
          </cell>
          <cell r="CN52">
            <v>35</v>
          </cell>
          <cell r="CO52">
            <v>35</v>
          </cell>
          <cell r="CP52">
            <v>1.10228336027026</v>
          </cell>
          <cell r="CQ52">
            <v>1.2235039256905</v>
          </cell>
          <cell r="CR52">
            <v>35</v>
          </cell>
          <cell r="CS52">
            <v>35</v>
          </cell>
          <cell r="CT52">
            <v>35.549095098050003</v>
          </cell>
          <cell r="CU52">
            <v>41.412349199828803</v>
          </cell>
          <cell r="CV52">
            <v>36</v>
          </cell>
          <cell r="CW52">
            <v>36</v>
          </cell>
          <cell r="CX52">
            <v>0.894370819835557</v>
          </cell>
          <cell r="CY52">
            <v>0.59211302885092898</v>
          </cell>
          <cell r="CZ52">
            <v>31</v>
          </cell>
          <cell r="DA52">
            <v>31</v>
          </cell>
          <cell r="DB52">
            <v>1.72</v>
          </cell>
          <cell r="DC52">
            <v>1.87</v>
          </cell>
          <cell r="DD52">
            <v>1.72</v>
          </cell>
          <cell r="DE52">
            <v>24</v>
          </cell>
          <cell r="DF52">
            <v>24</v>
          </cell>
          <cell r="DG52">
            <v>75.540002348996893</v>
          </cell>
          <cell r="DH52">
            <v>75.837401464131204</v>
          </cell>
          <cell r="DI52">
            <v>4</v>
          </cell>
          <cell r="DJ52">
            <v>4</v>
          </cell>
          <cell r="DK52">
            <v>10.657</v>
          </cell>
          <cell r="DL52">
            <v>10.292</v>
          </cell>
          <cell r="DM52">
            <v>19</v>
          </cell>
          <cell r="DN52">
            <v>19</v>
          </cell>
          <cell r="DO52">
            <v>36</v>
          </cell>
          <cell r="DP52">
            <v>36</v>
          </cell>
          <cell r="DQ52">
            <v>1.6999999999999502E-2</v>
          </cell>
          <cell r="DR52">
            <v>33</v>
          </cell>
          <cell r="DS52">
            <v>33</v>
          </cell>
          <cell r="DT52">
            <v>0.15977443609021</v>
          </cell>
          <cell r="DU52">
            <v>-0.66286994678367295</v>
          </cell>
          <cell r="DV52">
            <v>22</v>
          </cell>
          <cell r="DW52">
            <v>22</v>
          </cell>
          <cell r="DX52">
            <v>33</v>
          </cell>
          <cell r="DY52">
            <v>33</v>
          </cell>
          <cell r="DZ52">
            <v>7.9898344524932803</v>
          </cell>
          <cell r="EA52">
            <v>7.7350905436255699</v>
          </cell>
          <cell r="EB52">
            <v>27</v>
          </cell>
          <cell r="EC52">
            <v>27</v>
          </cell>
          <cell r="ED52">
            <v>1.64142377954356</v>
          </cell>
          <cell r="EE52">
            <v>1.9278985935647801</v>
          </cell>
          <cell r="EF52">
            <v>45</v>
          </cell>
          <cell r="EG52">
            <v>45</v>
          </cell>
          <cell r="EH52">
            <v>2.8752240536041098</v>
          </cell>
          <cell r="EI52">
            <v>3.7893511521663599</v>
          </cell>
          <cell r="EJ52">
            <v>10</v>
          </cell>
          <cell r="EK52">
            <v>10</v>
          </cell>
          <cell r="EL52">
            <v>85.9290142081299</v>
          </cell>
          <cell r="EM52">
            <v>83.831170635471906</v>
          </cell>
          <cell r="EN52">
            <v>12</v>
          </cell>
          <cell r="EO52">
            <v>12</v>
          </cell>
          <cell r="EP52">
            <v>25.788850449279099</v>
          </cell>
          <cell r="EQ52" t="str">
            <v>BA (5)</v>
          </cell>
          <cell r="ER52">
            <v>20</v>
          </cell>
          <cell r="ES52">
            <v>20</v>
          </cell>
          <cell r="ET52">
            <v>245.89776000000001</v>
          </cell>
          <cell r="EU52">
            <v>-2.8247740042877001</v>
          </cell>
          <cell r="EV52">
            <v>12</v>
          </cell>
          <cell r="EW52">
            <v>12</v>
          </cell>
          <cell r="EX52">
            <v>253.04572999999999</v>
          </cell>
          <cell r="EY52">
            <v>18</v>
          </cell>
          <cell r="EZ52">
            <v>18</v>
          </cell>
          <cell r="FA52">
            <v>6</v>
          </cell>
        </row>
        <row r="53">
          <cell r="A53">
            <v>9870</v>
          </cell>
          <cell r="B53" t="str">
            <v>SUDUROYAR SPK</v>
          </cell>
          <cell r="C53">
            <v>201906</v>
          </cell>
          <cell r="D53" t="str">
            <v>6</v>
          </cell>
          <cell r="E53" t="str">
            <v>MES</v>
          </cell>
          <cell r="F53">
            <v>2.2298214380144898</v>
          </cell>
          <cell r="G53">
            <v>1.94665933461644</v>
          </cell>
          <cell r="H53">
            <v>10</v>
          </cell>
          <cell r="I53">
            <v>10</v>
          </cell>
          <cell r="J53">
            <v>90.810025426807101</v>
          </cell>
          <cell r="K53">
            <v>92.106242095082195</v>
          </cell>
          <cell r="L53">
            <v>6</v>
          </cell>
          <cell r="M53">
            <v>6</v>
          </cell>
          <cell r="N53">
            <v>0.48029242113154003</v>
          </cell>
          <cell r="O53">
            <v>0.59040326331985504</v>
          </cell>
          <cell r="P53">
            <v>8</v>
          </cell>
          <cell r="Q53">
            <v>8</v>
          </cell>
          <cell r="R53">
            <v>2.81445548144305</v>
          </cell>
          <cell r="S53">
            <v>2.93200732035015</v>
          </cell>
          <cell r="T53">
            <v>44</v>
          </cell>
          <cell r="U53">
            <v>44</v>
          </cell>
          <cell r="V53">
            <v>0.45671919833465702</v>
          </cell>
          <cell r="W53">
            <v>0.94747885793555697</v>
          </cell>
          <cell r="X53">
            <v>4</v>
          </cell>
          <cell r="Y53">
            <v>4</v>
          </cell>
          <cell r="Z53">
            <v>16.080375139691501</v>
          </cell>
          <cell r="AA53">
            <v>14.776406740499199</v>
          </cell>
          <cell r="AB53">
            <v>4</v>
          </cell>
          <cell r="AC53">
            <v>4</v>
          </cell>
          <cell r="AD53">
            <v>14.5398023290051</v>
          </cell>
          <cell r="AE53">
            <v>13.2576062684878</v>
          </cell>
          <cell r="AF53">
            <v>6</v>
          </cell>
          <cell r="AG53">
            <v>6</v>
          </cell>
          <cell r="AH53">
            <v>14.5398023290051</v>
          </cell>
          <cell r="AI53">
            <v>13.2576062684878</v>
          </cell>
          <cell r="AJ53">
            <v>11</v>
          </cell>
          <cell r="AK53">
            <v>11</v>
          </cell>
          <cell r="AL53">
            <v>9.6713994559105796</v>
          </cell>
          <cell r="AM53">
            <v>-1.78065167150256</v>
          </cell>
          <cell r="AN53">
            <v>45</v>
          </cell>
          <cell r="AO53">
            <v>45</v>
          </cell>
          <cell r="AP53">
            <v>9.6713994559105796</v>
          </cell>
          <cell r="AQ53">
            <v>-1.78065167150256</v>
          </cell>
          <cell r="AR53">
            <v>45</v>
          </cell>
          <cell r="AS53">
            <v>45</v>
          </cell>
          <cell r="AT53">
            <v>1052.24637260855</v>
          </cell>
          <cell r="AU53">
            <v>1105.9268593714901</v>
          </cell>
          <cell r="AV53">
            <v>1</v>
          </cell>
          <cell r="AW53">
            <v>1</v>
          </cell>
          <cell r="AX53">
            <v>2.8733568362861601</v>
          </cell>
          <cell r="AY53">
            <v>2.3380478281226602</v>
          </cell>
          <cell r="AZ53">
            <v>41</v>
          </cell>
          <cell r="BA53">
            <v>41</v>
          </cell>
          <cell r="BB53">
            <v>11.72</v>
          </cell>
          <cell r="BC53">
            <v>39.6</v>
          </cell>
          <cell r="BD53">
            <v>48</v>
          </cell>
          <cell r="BE53">
            <v>48</v>
          </cell>
          <cell r="BF53">
            <v>-27.88</v>
          </cell>
          <cell r="BG53">
            <v>39.6</v>
          </cell>
          <cell r="BH53">
            <v>47</v>
          </cell>
          <cell r="BI53">
            <v>47</v>
          </cell>
          <cell r="BJ53">
            <v>54.347826086956502</v>
          </cell>
          <cell r="BK53">
            <v>4.7100499862347101E-2</v>
          </cell>
          <cell r="BL53">
            <v>6</v>
          </cell>
          <cell r="BM53">
            <v>6</v>
          </cell>
          <cell r="BN53">
            <v>21</v>
          </cell>
          <cell r="BO53">
            <v>21</v>
          </cell>
          <cell r="BP53">
            <v>13.908629441624401</v>
          </cell>
          <cell r="BQ53">
            <v>0.72674418604651203</v>
          </cell>
          <cell r="BR53">
            <v>19</v>
          </cell>
          <cell r="BS53">
            <v>19</v>
          </cell>
          <cell r="BT53">
            <v>1.1783417307111801</v>
          </cell>
          <cell r="BU53">
            <v>1.3067251447041801</v>
          </cell>
          <cell r="BV53">
            <v>50</v>
          </cell>
          <cell r="BW53">
            <v>50</v>
          </cell>
          <cell r="BX53">
            <v>5</v>
          </cell>
          <cell r="BY53">
            <v>5</v>
          </cell>
          <cell r="BZ53">
            <v>11.360548618748799</v>
          </cell>
          <cell r="CA53">
            <v>15.197565320964801</v>
          </cell>
          <cell r="CB53">
            <v>49</v>
          </cell>
          <cell r="CC53">
            <v>49</v>
          </cell>
          <cell r="CD53">
            <v>6.99172236731442</v>
          </cell>
          <cell r="CE53">
            <v>6.0323580822023803</v>
          </cell>
          <cell r="CF53">
            <v>43</v>
          </cell>
          <cell r="CG53">
            <v>43</v>
          </cell>
          <cell r="CH53">
            <v>9.8381588311206301</v>
          </cell>
          <cell r="CI53">
            <v>13.4506259137196</v>
          </cell>
          <cell r="CJ53">
            <v>48</v>
          </cell>
          <cell r="CK53">
            <v>48</v>
          </cell>
          <cell r="CL53">
            <v>8.3597767078082192</v>
          </cell>
          <cell r="CM53">
            <v>5.4493024625716799</v>
          </cell>
          <cell r="CN53">
            <v>23</v>
          </cell>
          <cell r="CO53">
            <v>23</v>
          </cell>
          <cell r="CP53">
            <v>0</v>
          </cell>
          <cell r="CQ53">
            <v>0</v>
          </cell>
          <cell r="CR53">
            <v>53</v>
          </cell>
          <cell r="CS53">
            <v>51</v>
          </cell>
          <cell r="CT53">
            <v>24.087386707438998</v>
          </cell>
          <cell r="CU53">
            <v>38.214147442591702</v>
          </cell>
          <cell r="CV53">
            <v>41</v>
          </cell>
          <cell r="CW53">
            <v>41</v>
          </cell>
          <cell r="CX53">
            <v>0.78814793072150202</v>
          </cell>
          <cell r="CY53">
            <v>2.0620470695272601</v>
          </cell>
          <cell r="CZ53">
            <v>34</v>
          </cell>
          <cell r="DA53">
            <v>34</v>
          </cell>
          <cell r="DB53">
            <v>-0.94</v>
          </cell>
          <cell r="DC53">
            <v>-0.93</v>
          </cell>
          <cell r="DD53">
            <v>0.94</v>
          </cell>
          <cell r="DE53">
            <v>37</v>
          </cell>
          <cell r="DF53">
            <v>37</v>
          </cell>
          <cell r="DG53">
            <v>75.142440604478793</v>
          </cell>
          <cell r="DH53">
            <v>72.360042911475503</v>
          </cell>
          <cell r="DI53">
            <v>5</v>
          </cell>
          <cell r="DJ53">
            <v>5</v>
          </cell>
          <cell r="DK53">
            <v>9.58</v>
          </cell>
          <cell r="DL53">
            <v>9.5</v>
          </cell>
          <cell r="DM53">
            <v>39</v>
          </cell>
          <cell r="DN53">
            <v>39</v>
          </cell>
          <cell r="DO53">
            <v>16</v>
          </cell>
          <cell r="DP53">
            <v>16</v>
          </cell>
          <cell r="DQ53">
            <v>-0.25</v>
          </cell>
          <cell r="DR53">
            <v>9</v>
          </cell>
          <cell r="DS53">
            <v>9</v>
          </cell>
          <cell r="DT53">
            <v>-2.5432349949135298</v>
          </cell>
          <cell r="DU53">
            <v>-0.304259634888426</v>
          </cell>
          <cell r="DV53">
            <v>47</v>
          </cell>
          <cell r="DW53">
            <v>47</v>
          </cell>
          <cell r="DX53">
            <v>8</v>
          </cell>
          <cell r="DY53">
            <v>8</v>
          </cell>
          <cell r="DZ53">
            <v>2.66012219972863</v>
          </cell>
          <cell r="EA53">
            <v>3.0902990098094101</v>
          </cell>
          <cell r="EB53">
            <v>45</v>
          </cell>
          <cell r="EC53">
            <v>45</v>
          </cell>
          <cell r="ED53">
            <v>1.0494289724508199</v>
          </cell>
          <cell r="EE53">
            <v>2.8063107735682</v>
          </cell>
          <cell r="EF53">
            <v>46</v>
          </cell>
          <cell r="EG53">
            <v>46</v>
          </cell>
          <cell r="EH53">
            <v>1.9610994541840601</v>
          </cell>
          <cell r="EI53">
            <v>2.3198881432112102</v>
          </cell>
          <cell r="EJ53">
            <v>2</v>
          </cell>
          <cell r="EK53">
            <v>2</v>
          </cell>
          <cell r="EL53">
            <v>89.909472289688694</v>
          </cell>
          <cell r="EM53">
            <v>90.047253396337894</v>
          </cell>
          <cell r="EN53">
            <v>7</v>
          </cell>
          <cell r="EO53">
            <v>7</v>
          </cell>
          <cell r="EQ53" t="str">
            <v>-</v>
          </cell>
          <cell r="ER53">
            <v>54</v>
          </cell>
          <cell r="ET53">
            <v>582.17767000000003</v>
          </cell>
          <cell r="EV53">
            <v>52</v>
          </cell>
          <cell r="EX53">
            <v>344.44</v>
          </cell>
          <cell r="EY53">
            <v>43</v>
          </cell>
          <cell r="EZ53">
            <v>43</v>
          </cell>
          <cell r="FA53">
            <v>4</v>
          </cell>
        </row>
        <row r="54">
          <cell r="A54">
            <v>13080</v>
          </cell>
          <cell r="B54" t="str">
            <v>FRØRUP ANK</v>
          </cell>
          <cell r="C54">
            <v>201906</v>
          </cell>
          <cell r="D54" t="str">
            <v>3</v>
          </cell>
          <cell r="E54" t="str">
            <v>SKA</v>
          </cell>
          <cell r="F54">
            <v>1.7694077029378401</v>
          </cell>
          <cell r="G54">
            <v>4.1012123921127699E-2</v>
          </cell>
          <cell r="H54">
            <v>8</v>
          </cell>
          <cell r="I54">
            <v>8</v>
          </cell>
          <cell r="J54">
            <v>82.753837204099</v>
          </cell>
          <cell r="K54">
            <v>99.300589390962699</v>
          </cell>
          <cell r="L54">
            <v>11</v>
          </cell>
          <cell r="M54">
            <v>11</v>
          </cell>
          <cell r="N54">
            <v>0.68266800205463196</v>
          </cell>
          <cell r="O54">
            <v>1.4949298274693601</v>
          </cell>
          <cell r="P54">
            <v>13</v>
          </cell>
          <cell r="Q54">
            <v>13</v>
          </cell>
          <cell r="R54">
            <v>1.4549369269810799</v>
          </cell>
          <cell r="S54">
            <v>1.8466637592673401</v>
          </cell>
          <cell r="T54">
            <v>6</v>
          </cell>
          <cell r="U54">
            <v>6</v>
          </cell>
          <cell r="V54">
            <v>1.0782286818906299</v>
          </cell>
          <cell r="W54">
            <v>1.86079372001744</v>
          </cell>
          <cell r="X54">
            <v>14</v>
          </cell>
          <cell r="Y54">
            <v>14</v>
          </cell>
          <cell r="Z54">
            <v>26.394616276470298</v>
          </cell>
          <cell r="AA54">
            <v>28.187616360217199</v>
          </cell>
          <cell r="AB54">
            <v>52</v>
          </cell>
          <cell r="AC54">
            <v>52</v>
          </cell>
          <cell r="AD54">
            <v>26.394616276470298</v>
          </cell>
          <cell r="AE54">
            <v>28.187616360217199</v>
          </cell>
          <cell r="AF54">
            <v>53</v>
          </cell>
          <cell r="AG54">
            <v>53</v>
          </cell>
          <cell r="AH54">
            <v>26.394616276470298</v>
          </cell>
          <cell r="AI54">
            <v>28.187616360438401</v>
          </cell>
          <cell r="AJ54">
            <v>54</v>
          </cell>
          <cell r="AK54">
            <v>54</v>
          </cell>
          <cell r="AL54">
            <v>-6.3609496483624</v>
          </cell>
          <cell r="AM54">
            <v>-2.8673070248847399</v>
          </cell>
          <cell r="AN54">
            <v>6</v>
          </cell>
          <cell r="AO54">
            <v>6</v>
          </cell>
          <cell r="AP54">
            <v>-6.3609496490969901</v>
          </cell>
          <cell r="AQ54">
            <v>-2.86730702351164</v>
          </cell>
          <cell r="AR54">
            <v>5</v>
          </cell>
          <cell r="AS54">
            <v>5</v>
          </cell>
          <cell r="AT54">
            <v>316.00510692798798</v>
          </cell>
          <cell r="AU54">
            <v>272.19540316704303</v>
          </cell>
          <cell r="AV54">
            <v>53</v>
          </cell>
          <cell r="AW54">
            <v>53</v>
          </cell>
          <cell r="AX54">
            <v>12.722640558277099</v>
          </cell>
          <cell r="AY54">
            <v>9.8288614182181906</v>
          </cell>
          <cell r="AZ54">
            <v>11</v>
          </cell>
          <cell r="BA54">
            <v>11</v>
          </cell>
          <cell r="BB54">
            <v>66.599999999999994</v>
          </cell>
          <cell r="BC54">
            <v>58.8</v>
          </cell>
          <cell r="BD54">
            <v>41</v>
          </cell>
          <cell r="BE54">
            <v>41</v>
          </cell>
          <cell r="BF54">
            <v>7.8</v>
          </cell>
          <cell r="BG54">
            <v>58.8</v>
          </cell>
          <cell r="BH54">
            <v>8</v>
          </cell>
          <cell r="BI54">
            <v>8</v>
          </cell>
          <cell r="BK54">
            <v>0.41331975852552499</v>
          </cell>
          <cell r="BL54">
            <v>54</v>
          </cell>
          <cell r="BN54">
            <v>54</v>
          </cell>
          <cell r="BP54">
            <v>100</v>
          </cell>
          <cell r="BQ54">
            <v>100</v>
          </cell>
          <cell r="BR54">
            <v>4</v>
          </cell>
          <cell r="BS54">
            <v>1</v>
          </cell>
          <cell r="BT54">
            <v>4.5859161982682899</v>
          </cell>
          <cell r="BU54">
            <v>5.35803831636282</v>
          </cell>
          <cell r="BV54">
            <v>26</v>
          </cell>
          <cell r="BW54">
            <v>26</v>
          </cell>
          <cell r="BX54">
            <v>29</v>
          </cell>
          <cell r="BY54">
            <v>29</v>
          </cell>
          <cell r="BZ54">
            <v>16.201114763295699</v>
          </cell>
          <cell r="CA54">
            <v>31.500593614850398</v>
          </cell>
          <cell r="CB54">
            <v>48</v>
          </cell>
          <cell r="CC54">
            <v>48</v>
          </cell>
          <cell r="CD54">
            <v>14.2127746507217</v>
          </cell>
          <cell r="CE54">
            <v>6.6617723959726201</v>
          </cell>
          <cell r="CF54">
            <v>18</v>
          </cell>
          <cell r="CG54">
            <v>18</v>
          </cell>
          <cell r="CH54">
            <v>7.4805922637378703</v>
          </cell>
          <cell r="CI54">
            <v>30.615707202243001</v>
          </cell>
          <cell r="CJ54">
            <v>49</v>
          </cell>
          <cell r="CK54">
            <v>49</v>
          </cell>
          <cell r="CL54">
            <v>6.3333508151522402</v>
          </cell>
          <cell r="CM54">
            <v>8.1983765216165807</v>
          </cell>
          <cell r="CN54">
            <v>33</v>
          </cell>
          <cell r="CO54">
            <v>33</v>
          </cell>
          <cell r="CP54">
            <v>2.09744365859506</v>
          </cell>
          <cell r="CQ54">
            <v>1.0384960843417801</v>
          </cell>
          <cell r="CR54">
            <v>20</v>
          </cell>
          <cell r="CS54">
            <v>20</v>
          </cell>
          <cell r="CT54">
            <v>135.24773758053001</v>
          </cell>
          <cell r="CU54">
            <v>126.69606774152599</v>
          </cell>
          <cell r="CV54">
            <v>2</v>
          </cell>
          <cell r="CW54">
            <v>2</v>
          </cell>
          <cell r="CX54">
            <v>0.85847909741393202</v>
          </cell>
          <cell r="CY54">
            <v>0.87897548633855305</v>
          </cell>
          <cell r="CZ54">
            <v>32</v>
          </cell>
          <cell r="DA54">
            <v>32</v>
          </cell>
          <cell r="DB54">
            <v>4.45</v>
          </cell>
          <cell r="DC54">
            <v>5.7</v>
          </cell>
          <cell r="DD54">
            <v>4.45</v>
          </cell>
          <cell r="DE54">
            <v>3</v>
          </cell>
          <cell r="DF54">
            <v>3</v>
          </cell>
          <cell r="DG54">
            <v>30.3480381851661</v>
          </cell>
          <cell r="DH54">
            <v>29.641327192750701</v>
          </cell>
          <cell r="DI54">
            <v>52</v>
          </cell>
          <cell r="DJ54">
            <v>52</v>
          </cell>
          <cell r="DK54">
            <v>12.045</v>
          </cell>
          <cell r="DL54">
            <v>10.18</v>
          </cell>
          <cell r="DM54">
            <v>7</v>
          </cell>
          <cell r="DN54">
            <v>7</v>
          </cell>
          <cell r="DO54">
            <v>48</v>
          </cell>
          <cell r="DP54">
            <v>48</v>
          </cell>
          <cell r="DQ54">
            <v>-0.159000000000001</v>
          </cell>
          <cell r="DR54">
            <v>12</v>
          </cell>
          <cell r="DS54">
            <v>12</v>
          </cell>
          <cell r="DT54">
            <v>-1.3028515240904599</v>
          </cell>
          <cell r="DU54">
            <v>0.66815144766148005</v>
          </cell>
          <cell r="DV54">
            <v>42</v>
          </cell>
          <cell r="DW54">
            <v>42</v>
          </cell>
          <cell r="DX54">
            <v>13</v>
          </cell>
          <cell r="DY54">
            <v>13</v>
          </cell>
          <cell r="DZ54">
            <v>5.2958417562347897</v>
          </cell>
          <cell r="EA54">
            <v>4.4650950046998803</v>
          </cell>
          <cell r="EB54">
            <v>35</v>
          </cell>
          <cell r="EC54">
            <v>35</v>
          </cell>
          <cell r="ED54">
            <v>19.180281389346099</v>
          </cell>
          <cell r="EE54">
            <v>20.184302403652499</v>
          </cell>
          <cell r="EF54">
            <v>5</v>
          </cell>
          <cell r="EG54">
            <v>5</v>
          </cell>
          <cell r="EH54">
            <v>13.0078321621453</v>
          </cell>
          <cell r="EI54">
            <v>21.0264360988329</v>
          </cell>
          <cell r="EJ54">
            <v>53</v>
          </cell>
          <cell r="EK54">
            <v>53</v>
          </cell>
          <cell r="EL54">
            <v>95.039775386055197</v>
          </cell>
          <cell r="EM54">
            <v>79.006800174683406</v>
          </cell>
          <cell r="EN54">
            <v>5</v>
          </cell>
          <cell r="EO54">
            <v>5</v>
          </cell>
          <cell r="EP54">
            <v>34.467365255392103</v>
          </cell>
          <cell r="EQ54" t="str">
            <v>E (5)</v>
          </cell>
          <cell r="ER54">
            <v>13</v>
          </cell>
          <cell r="ES54">
            <v>13</v>
          </cell>
          <cell r="ET54">
            <v>462.56967891484197</v>
          </cell>
          <cell r="EV54">
            <v>53</v>
          </cell>
          <cell r="EX54">
            <v>847.23584220983003</v>
          </cell>
          <cell r="EY54">
            <v>33</v>
          </cell>
          <cell r="EZ54">
            <v>33</v>
          </cell>
          <cell r="FA54">
            <v>1</v>
          </cell>
        </row>
        <row r="55">
          <cell r="A55">
            <v>13460</v>
          </cell>
          <cell r="B55" t="str">
            <v>MERKUR ANK</v>
          </cell>
          <cell r="C55">
            <v>201906</v>
          </cell>
          <cell r="D55" t="str">
            <v>3</v>
          </cell>
          <cell r="E55" t="str">
            <v>HTL</v>
          </cell>
          <cell r="F55">
            <v>2.2194230451943699</v>
          </cell>
          <cell r="G55">
            <v>-2.2456653436390202</v>
          </cell>
          <cell r="H55">
            <v>9</v>
          </cell>
          <cell r="I55">
            <v>9</v>
          </cell>
          <cell r="J55">
            <v>89.885040850263906</v>
          </cell>
          <cell r="K55">
            <v>110.74425226426</v>
          </cell>
          <cell r="L55">
            <v>9</v>
          </cell>
          <cell r="M55">
            <v>9</v>
          </cell>
          <cell r="N55">
            <v>0.75455841573797899</v>
          </cell>
          <cell r="O55">
            <v>0.69729307788622197</v>
          </cell>
          <cell r="P55">
            <v>15</v>
          </cell>
          <cell r="Q55">
            <v>15</v>
          </cell>
          <cell r="R55">
            <v>2.23409978002414</v>
          </cell>
          <cell r="S55">
            <v>2.5732071673796302</v>
          </cell>
          <cell r="T55">
            <v>29</v>
          </cell>
          <cell r="U55">
            <v>29</v>
          </cell>
          <cell r="V55">
            <v>1.38226702144578</v>
          </cell>
          <cell r="W55">
            <v>2.4881320674595502</v>
          </cell>
          <cell r="X55">
            <v>26</v>
          </cell>
          <cell r="Y55">
            <v>26</v>
          </cell>
          <cell r="Z55">
            <v>18.7350883079955</v>
          </cell>
          <cell r="AA55">
            <v>15.6492360585044</v>
          </cell>
          <cell r="AB55">
            <v>24</v>
          </cell>
          <cell r="AC55">
            <v>24</v>
          </cell>
          <cell r="AD55">
            <v>16.782933847468598</v>
          </cell>
          <cell r="AE55">
            <v>14.1723049938822</v>
          </cell>
          <cell r="AF55">
            <v>20</v>
          </cell>
          <cell r="AG55">
            <v>20</v>
          </cell>
          <cell r="AH55">
            <v>16.782933847468598</v>
          </cell>
          <cell r="AI55">
            <v>14.1723049938822</v>
          </cell>
          <cell r="AJ55">
            <v>28</v>
          </cell>
          <cell r="AK55">
            <v>28</v>
          </cell>
          <cell r="AL55">
            <v>18.4206369726963</v>
          </cell>
          <cell r="AM55">
            <v>1.01003947811797</v>
          </cell>
          <cell r="AN55">
            <v>52</v>
          </cell>
          <cell r="AO55">
            <v>52</v>
          </cell>
          <cell r="AP55">
            <v>18.4206369726963</v>
          </cell>
          <cell r="AQ55">
            <v>1.01003947811797</v>
          </cell>
          <cell r="AR55">
            <v>51</v>
          </cell>
          <cell r="AS55">
            <v>51</v>
          </cell>
          <cell r="AT55">
            <v>673.51866693306704</v>
          </cell>
          <cell r="AU55">
            <v>785.99682158156304</v>
          </cell>
          <cell r="AV55">
            <v>21</v>
          </cell>
          <cell r="AW55">
            <v>21</v>
          </cell>
          <cell r="AX55">
            <v>-0.96625924016104903</v>
          </cell>
          <cell r="AY55">
            <v>15.044267452999501</v>
          </cell>
          <cell r="AZ55">
            <v>48</v>
          </cell>
          <cell r="BA55">
            <v>48</v>
          </cell>
          <cell r="BC55">
            <v>159.61000000000001</v>
          </cell>
          <cell r="BD55">
            <v>54</v>
          </cell>
          <cell r="BF55">
            <v>-159.61000000000001</v>
          </cell>
          <cell r="BG55">
            <v>159.61000000000001</v>
          </cell>
          <cell r="BH55">
            <v>54</v>
          </cell>
          <cell r="BI55">
            <v>54</v>
          </cell>
          <cell r="BJ55">
            <v>-79.778089373895</v>
          </cell>
          <cell r="BK55">
            <v>0.13558343797415401</v>
          </cell>
          <cell r="BL55">
            <v>21</v>
          </cell>
          <cell r="BM55">
            <v>21</v>
          </cell>
          <cell r="BN55">
            <v>6</v>
          </cell>
          <cell r="BO55">
            <v>6</v>
          </cell>
          <cell r="BP55">
            <v>6.2271805273833696</v>
          </cell>
          <cell r="BQ55">
            <v>7.0594297492270703</v>
          </cell>
          <cell r="BR55">
            <v>33</v>
          </cell>
          <cell r="BS55">
            <v>33</v>
          </cell>
          <cell r="BT55">
            <v>3.59796833307173</v>
          </cell>
          <cell r="BU55">
            <v>4.0299372988325803</v>
          </cell>
          <cell r="BV55">
            <v>35</v>
          </cell>
          <cell r="BW55">
            <v>35</v>
          </cell>
          <cell r="BX55">
            <v>20</v>
          </cell>
          <cell r="BY55">
            <v>20</v>
          </cell>
          <cell r="BZ55">
            <v>61.360379655418697</v>
          </cell>
          <cell r="CA55">
            <v>71.124064045506003</v>
          </cell>
          <cell r="CB55">
            <v>4</v>
          </cell>
          <cell r="CC55">
            <v>4</v>
          </cell>
          <cell r="CD55">
            <v>12.9547710560105</v>
          </cell>
          <cell r="CE55">
            <v>11.069703235106299</v>
          </cell>
          <cell r="CF55">
            <v>23</v>
          </cell>
          <cell r="CG55">
            <v>23</v>
          </cell>
          <cell r="CH55">
            <v>54.901253073235402</v>
          </cell>
          <cell r="CI55">
            <v>67.142598634166902</v>
          </cell>
          <cell r="CJ55">
            <v>3</v>
          </cell>
          <cell r="CK55">
            <v>3</v>
          </cell>
          <cell r="CL55">
            <v>8.3614868320174995</v>
          </cell>
          <cell r="CM55">
            <v>11.3147647973977</v>
          </cell>
          <cell r="CN55">
            <v>22</v>
          </cell>
          <cell r="CO55">
            <v>22</v>
          </cell>
          <cell r="CP55">
            <v>1.7364619786625299</v>
          </cell>
          <cell r="CQ55">
            <v>2.4038847164568402</v>
          </cell>
          <cell r="CR55">
            <v>22</v>
          </cell>
          <cell r="CS55">
            <v>22</v>
          </cell>
          <cell r="CT55">
            <v>15.036712415609401</v>
          </cell>
          <cell r="CU55">
            <v>57.6412429668027</v>
          </cell>
          <cell r="CV55">
            <v>49</v>
          </cell>
          <cell r="CW55">
            <v>49</v>
          </cell>
          <cell r="CX55">
            <v>2.0362875957873801</v>
          </cell>
          <cell r="CY55">
            <v>4.7286116991811697</v>
          </cell>
          <cell r="CZ55">
            <v>19</v>
          </cell>
          <cell r="DA55">
            <v>19</v>
          </cell>
          <cell r="DB55">
            <v>0.37</v>
          </cell>
          <cell r="DC55">
            <v>0.71</v>
          </cell>
          <cell r="DD55">
            <v>0.37</v>
          </cell>
          <cell r="DE55">
            <v>47</v>
          </cell>
          <cell r="DF55">
            <v>47</v>
          </cell>
          <cell r="DG55">
            <v>49.7453876554397</v>
          </cell>
          <cell r="DH55">
            <v>55.963941871872898</v>
          </cell>
          <cell r="DI55">
            <v>34</v>
          </cell>
          <cell r="DJ55">
            <v>34</v>
          </cell>
          <cell r="DK55">
            <v>11.074999999999999</v>
          </cell>
          <cell r="DL55">
            <v>11.188000000000001</v>
          </cell>
          <cell r="DM55">
            <v>12</v>
          </cell>
          <cell r="DN55">
            <v>12</v>
          </cell>
          <cell r="DO55">
            <v>43</v>
          </cell>
          <cell r="DP55">
            <v>43</v>
          </cell>
          <cell r="DQ55">
            <v>0</v>
          </cell>
          <cell r="DR55">
            <v>32</v>
          </cell>
          <cell r="DS55">
            <v>27</v>
          </cell>
          <cell r="DT55">
            <v>0</v>
          </cell>
          <cell r="DU55">
            <v>0</v>
          </cell>
          <cell r="DV55">
            <v>28</v>
          </cell>
          <cell r="DW55">
            <v>23</v>
          </cell>
          <cell r="DX55">
            <v>32</v>
          </cell>
          <cell r="DY55">
            <v>27</v>
          </cell>
          <cell r="DZ55">
            <v>8.6946445067567009</v>
          </cell>
          <cell r="EA55">
            <v>7.1899810312748196</v>
          </cell>
          <cell r="EB55">
            <v>24</v>
          </cell>
          <cell r="EC55">
            <v>24</v>
          </cell>
          <cell r="ED55">
            <v>10.466388169027899</v>
          </cell>
          <cell r="EE55">
            <v>12.619420960219699</v>
          </cell>
          <cell r="EF55">
            <v>19</v>
          </cell>
          <cell r="EG55">
            <v>19</v>
          </cell>
          <cell r="EH55">
            <v>3.6803153242767501</v>
          </cell>
          <cell r="EI55">
            <v>2.37915796866973</v>
          </cell>
          <cell r="EJ55">
            <v>18</v>
          </cell>
          <cell r="EK55">
            <v>18</v>
          </cell>
          <cell r="EL55">
            <v>89.459681342739003</v>
          </cell>
          <cell r="EM55">
            <v>84.7357098036872</v>
          </cell>
          <cell r="EN55">
            <v>8</v>
          </cell>
          <cell r="EO55">
            <v>8</v>
          </cell>
          <cell r="EP55">
            <v>16.748801728211699</v>
          </cell>
          <cell r="EQ55" t="str">
            <v>E (8)</v>
          </cell>
          <cell r="ER55">
            <v>29</v>
          </cell>
          <cell r="ES55">
            <v>29</v>
          </cell>
          <cell r="ET55">
            <v>545.05072173506801</v>
          </cell>
          <cell r="EV55">
            <v>54</v>
          </cell>
          <cell r="EX55">
            <v>538.11099082592398</v>
          </cell>
          <cell r="EY55">
            <v>41</v>
          </cell>
          <cell r="EZ55">
            <v>41</v>
          </cell>
          <cell r="FA55">
            <v>7</v>
          </cell>
        </row>
      </sheetData>
      <sheetData sheetId="10">
        <row r="1">
          <cell r="A1" t="str">
            <v>regnr</v>
          </cell>
          <cell r="B1" t="str">
            <v>kortnavn</v>
          </cell>
          <cell r="C1" t="str">
            <v>regnper</v>
          </cell>
          <cell r="D1" t="str">
            <v>Gruppe</v>
          </cell>
          <cell r="E1" t="str">
            <v>uleder</v>
          </cell>
          <cell r="F1" t="str">
            <v>res_f_skat_egen</v>
          </cell>
          <cell r="G1" t="str">
            <v>res_f_skat_egen_AF</v>
          </cell>
          <cell r="H1" t="str">
            <v>rang_i_res_f_skat_egen_4</v>
          </cell>
          <cell r="I1" t="str">
            <v>rang_res_f_skat_egen_4</v>
          </cell>
          <cell r="J1" t="str">
            <v>indtj_pr_omk</v>
          </cell>
          <cell r="K1" t="str">
            <v>indtj_pr_omk_AF</v>
          </cell>
          <cell r="L1" t="str">
            <v>rang_i_indtj_pr_omk_4</v>
          </cell>
          <cell r="M1" t="str">
            <v>rang_indtj_pr_omk_4</v>
          </cell>
          <cell r="N1" t="str">
            <v>basis</v>
          </cell>
          <cell r="O1" t="str">
            <v>basis_AF</v>
          </cell>
          <cell r="P1" t="str">
            <v>rang_i_basis_4</v>
          </cell>
          <cell r="Q1" t="str">
            <v>rang_basis_4</v>
          </cell>
          <cell r="R1" t="str">
            <v>rente_bal</v>
          </cell>
          <cell r="S1" t="str">
            <v>rente_bal_AF</v>
          </cell>
          <cell r="T1" t="str">
            <v>rang_i_rente_bal_4</v>
          </cell>
          <cell r="U1" t="str">
            <v>rang_rente_bal_4</v>
          </cell>
          <cell r="V1" t="str">
            <v>gebyr_bal</v>
          </cell>
          <cell r="W1" t="str">
            <v>gebyr_bal_AF</v>
          </cell>
          <cell r="X1" t="str">
            <v>rang_i_gebyr_bal_4</v>
          </cell>
          <cell r="Y1" t="str">
            <v>rang_gebyr_bal_4</v>
          </cell>
          <cell r="Z1" t="str">
            <v>solvens</v>
          </cell>
          <cell r="AA1" t="str">
            <v>solvens_AF</v>
          </cell>
          <cell r="AB1" t="str">
            <v>rang_i_solvens_4</v>
          </cell>
          <cell r="AC1" t="str">
            <v>rang_solvens_4</v>
          </cell>
          <cell r="AD1" t="str">
            <v>kernekap_pct</v>
          </cell>
          <cell r="AE1" t="str">
            <v>kernekap_pct_AF</v>
          </cell>
          <cell r="AF1" t="str">
            <v>rang_i_kernekap_pct_4</v>
          </cell>
          <cell r="AG1" t="str">
            <v>rang_kernekap_pct_4</v>
          </cell>
          <cell r="AH1" t="str">
            <v>egent_kernekap</v>
          </cell>
          <cell r="AI1" t="str">
            <v>egent_kernekap_AF</v>
          </cell>
          <cell r="AJ1" t="str">
            <v>rang_i_egent_kernekap_4</v>
          </cell>
          <cell r="AK1" t="str">
            <v>rang_egent_kernekap_4</v>
          </cell>
          <cell r="AL1" t="str">
            <v>kernekap_pct_pct</v>
          </cell>
          <cell r="AM1" t="str">
            <v>kernekap_pct_pct_AF</v>
          </cell>
          <cell r="AN1" t="str">
            <v>rang_i_kernekap_pct_pct_4</v>
          </cell>
          <cell r="AO1" t="str">
            <v>rang_kernekap_pct_pct_4</v>
          </cell>
          <cell r="AP1" t="str">
            <v>e_kernekap_pct_pct</v>
          </cell>
          <cell r="AQ1" t="str">
            <v>e_kernekap_pct_pct_AF</v>
          </cell>
          <cell r="AR1" t="str">
            <v>rang_i_e_kernekap_pct_pct_4</v>
          </cell>
          <cell r="AS1" t="str">
            <v>rang_e_kernekap_pct_pct_4</v>
          </cell>
          <cell r="AT1" t="str">
            <v>udl_gar_kerne</v>
          </cell>
          <cell r="AU1" t="str">
            <v>udl_gar_kerne_AF</v>
          </cell>
          <cell r="AV1" t="str">
            <v>rang_i_udl_gar_kerne_4</v>
          </cell>
          <cell r="AW1" t="str">
            <v>rang_udl_gar_kerne_4</v>
          </cell>
          <cell r="AX1" t="str">
            <v>udv_udl_gar</v>
          </cell>
          <cell r="AY1" t="str">
            <v>udv_udl_gar_AF</v>
          </cell>
          <cell r="AZ1" t="str">
            <v>rang_i_udv_udl_gar_4</v>
          </cell>
          <cell r="BA1" t="str">
            <v>rang_udv_udl_gar_4</v>
          </cell>
          <cell r="BB1" t="str">
            <v>se</v>
          </cell>
          <cell r="BC1" t="str">
            <v>se_AF</v>
          </cell>
          <cell r="BD1" t="str">
            <v>rang_i_se_4</v>
          </cell>
          <cell r="BE1" t="str">
            <v>rang_se_4</v>
          </cell>
          <cell r="BF1" t="str">
            <v>udv_andel_se</v>
          </cell>
          <cell r="BG1" t="str">
            <v>udv_andel_se_AF</v>
          </cell>
          <cell r="BH1" t="str">
            <v>rang_i_udv_andel_se_4</v>
          </cell>
          <cell r="BI1" t="str">
            <v>rang_udv_andel_se_4</v>
          </cell>
          <cell r="BJ1" t="str">
            <v>udv_nedskr</v>
          </cell>
          <cell r="BK1" t="str">
            <v>Per_nedskr</v>
          </cell>
          <cell r="BL1" t="str">
            <v>rang_i_udv_nedskr_4</v>
          </cell>
          <cell r="BM1" t="str">
            <v>rang_udv_nedskr_4</v>
          </cell>
          <cell r="BN1" t="str">
            <v>tabt</v>
          </cell>
          <cell r="BO1" t="str">
            <v>tabt_AF</v>
          </cell>
          <cell r="BP1" t="str">
            <v>rang_i_tabt_4</v>
          </cell>
          <cell r="BQ1" t="str">
            <v>rang_tabt_4</v>
          </cell>
          <cell r="BR1" t="str">
            <v>akk_nedskr</v>
          </cell>
          <cell r="BS1" t="str">
            <v>akk_nedskr_AF</v>
          </cell>
          <cell r="BT1" t="str">
            <v>rang_i_akk_nedskr_4</v>
          </cell>
          <cell r="BU1" t="str">
            <v>rang_akk_nedskr_4</v>
          </cell>
          <cell r="BV1" t="str">
            <v>udl_gar_2b_2c</v>
          </cell>
          <cell r="BW1" t="str">
            <v>udl_gar_2b_2c_AF</v>
          </cell>
          <cell r="BX1" t="str">
            <v>rang_i_udl_gar_2b_2c_4</v>
          </cell>
          <cell r="BY1" t="str">
            <v>rang_udl_gar_2b_2c_4</v>
          </cell>
          <cell r="BZ1" t="str">
            <v>udl_gar_1_2c</v>
          </cell>
          <cell r="CA1" t="str">
            <v>udl_gar_1_2c_AF</v>
          </cell>
          <cell r="CB1" t="str">
            <v>rang_i_udl_gar_1_2c_4</v>
          </cell>
          <cell r="CC1" t="str">
            <v>rang_udl_gar_1_2c_4</v>
          </cell>
          <cell r="CD1" t="str">
            <v>udl_gar_2b</v>
          </cell>
          <cell r="CE1" t="str">
            <v>udl_gar_2b_AF</v>
          </cell>
          <cell r="CF1" t="str">
            <v>rang_i_udl_gar_2b_4</v>
          </cell>
          <cell r="CG1" t="str">
            <v>rang_udl_gar_2b_4</v>
          </cell>
          <cell r="CH1" t="str">
            <v>npl</v>
          </cell>
          <cell r="CI1" t="str">
            <v>npl_AF</v>
          </cell>
          <cell r="CJ1" t="str">
            <v>rang_i_npl_4</v>
          </cell>
          <cell r="CK1" t="str">
            <v>rang_npl_4</v>
          </cell>
          <cell r="CL1" t="str">
            <v>kredit_lempelser</v>
          </cell>
          <cell r="CM1" t="str">
            <v>kredit_lempelser_AF</v>
          </cell>
          <cell r="CN1" t="str">
            <v>rang_i_kredit_lempelser_4</v>
          </cell>
          <cell r="CO1" t="str">
            <v>rang_kredit_lempelser_4</v>
          </cell>
          <cell r="CP1" t="str">
            <v>rwa_markedsrisiko</v>
          </cell>
          <cell r="CQ1" t="str">
            <v>rwa_markedsrisiko_AF</v>
          </cell>
          <cell r="CR1" t="str">
            <v>rang_i_rwa_markedsrisiko_4</v>
          </cell>
          <cell r="CS1" t="str">
            <v>rang_rwa_markedsrisiko_4</v>
          </cell>
          <cell r="CT1" t="str">
            <v>valutarisk1</v>
          </cell>
          <cell r="CU1" t="str">
            <v>valutarisk1_AF</v>
          </cell>
          <cell r="CV1" t="str">
            <v>rang_i_valutarisk1_4</v>
          </cell>
          <cell r="CW1" t="str">
            <v>rang_valutarisk1_4</v>
          </cell>
          <cell r="CX1" t="str">
            <v>renterisk</v>
          </cell>
          <cell r="CY1" t="str">
            <v>renterisk_AF</v>
          </cell>
          <cell r="CZ1" t="str">
            <v>Num_renterisiko</v>
          </cell>
          <cell r="DA1" t="str">
            <v>rang_i_renterisk_4</v>
          </cell>
          <cell r="DB1" t="str">
            <v>rang_renterisk_4</v>
          </cell>
          <cell r="DC1" t="str">
            <v>udl_arbj_kap</v>
          </cell>
          <cell r="DD1" t="str">
            <v>udl_arbj_kap_AF</v>
          </cell>
          <cell r="DE1" t="str">
            <v>rang_i_udl_arbj_kap_4</v>
          </cell>
          <cell r="DF1" t="str">
            <v>rang_udl_arbj_kap_4</v>
          </cell>
          <cell r="DG1" t="str">
            <v>indb_solvens</v>
          </cell>
          <cell r="DH1" t="str">
            <v>indb_solvens_AF</v>
          </cell>
          <cell r="DI1" t="str">
            <v>rang_i_indb_solvens_4</v>
          </cell>
          <cell r="DJ1" t="str">
            <v>rang_indb_solvens_4</v>
          </cell>
          <cell r="DK1" t="str">
            <v>aendr_indb_solvens</v>
          </cell>
          <cell r="DL1" t="str">
            <v>rang_i_aendr_indb_solvens_4</v>
          </cell>
          <cell r="DM1" t="str">
            <v>rang_aendr_indb_solvens_4</v>
          </cell>
          <cell r="DN1" t="str">
            <v>udv_indb_solvens</v>
          </cell>
          <cell r="DO1" t="str">
            <v>udv_indb_solvens_KF</v>
          </cell>
          <cell r="DP1" t="str">
            <v>rang_i_udv_indb_solvens_4</v>
          </cell>
          <cell r="DQ1" t="str">
            <v>rang_udv_indb_solvens_4</v>
          </cell>
          <cell r="DR1" t="str">
            <v>ejendom</v>
          </cell>
          <cell r="DS1" t="str">
            <v>ejendom_AF</v>
          </cell>
          <cell r="DT1" t="str">
            <v>rang_i_ejendom_4</v>
          </cell>
          <cell r="DU1" t="str">
            <v>rang_ejendom_4</v>
          </cell>
          <cell r="DV1" t="str">
            <v>landbrug</v>
          </cell>
          <cell r="DW1" t="str">
            <v>landbrug_AF</v>
          </cell>
          <cell r="DX1" t="str">
            <v>rang_i_landbrug_4</v>
          </cell>
          <cell r="DY1" t="str">
            <v>rang_landbrug_4</v>
          </cell>
          <cell r="DZ1" t="str">
            <v>tabskapacitet_CET1</v>
          </cell>
          <cell r="EA1" t="str">
            <v>tabskapacitet_CET1_AF</v>
          </cell>
          <cell r="EB1" t="str">
            <v>rang_i_tabskapacitet_CET1_4</v>
          </cell>
          <cell r="EC1" t="str">
            <v>rang_tabskapacitet_CET1_4</v>
          </cell>
          <cell r="ED1" t="str">
            <v>indtj_pr_omk_ny</v>
          </cell>
          <cell r="EE1" t="str">
            <v>indtj_pr_omk_ny_AF</v>
          </cell>
          <cell r="EF1" t="str">
            <v>rang_i_indtj_pr_omk_ny_4</v>
          </cell>
          <cell r="EG1" t="str">
            <v>rang_indtj_pr_omk_ny_4</v>
          </cell>
          <cell r="EH1" t="str">
            <v>branche_vaekst</v>
          </cell>
          <cell r="EI1" t="str">
            <v>storste_info</v>
          </cell>
          <cell r="EJ1" t="str">
            <v>rang_i_branche_vaekst_4</v>
          </cell>
          <cell r="EK1" t="str">
            <v>rang_branche_vaekst_4</v>
          </cell>
          <cell r="EL1" t="str">
            <v>LCR</v>
          </cell>
          <cell r="EM1" t="str">
            <v>LCR_relativ_forskel</v>
          </cell>
          <cell r="EN1" t="str">
            <v>rang_i_LCR_relativ_forskel_4</v>
          </cell>
          <cell r="EO1" t="str">
            <v>rang_LCR_relativ_forskel_4</v>
          </cell>
          <cell r="EP1" t="str">
            <v>LCR_KF</v>
          </cell>
          <cell r="EQ1" t="str">
            <v>rang_i_LCR_4</v>
          </cell>
          <cell r="ER1" t="str">
            <v>rang_LCR_4</v>
          </cell>
          <cell r="ES1" t="str">
            <v>nr</v>
          </cell>
        </row>
        <row r="2">
          <cell r="A2">
            <v>579</v>
          </cell>
          <cell r="B2" t="str">
            <v>DEN LILLE BIKUBE SPK</v>
          </cell>
          <cell r="C2">
            <v>201906</v>
          </cell>
          <cell r="D2" t="str">
            <v>4</v>
          </cell>
          <cell r="E2" t="str">
            <v>BBR</v>
          </cell>
          <cell r="F2">
            <v>2.6006412540078401</v>
          </cell>
          <cell r="G2">
            <v>3.0283733106912898</v>
          </cell>
          <cell r="H2">
            <v>6</v>
          </cell>
          <cell r="I2">
            <v>6</v>
          </cell>
          <cell r="J2">
            <v>87.614213197969505</v>
          </cell>
          <cell r="K2">
            <v>85.704742818971297</v>
          </cell>
          <cell r="L2">
            <v>6</v>
          </cell>
          <cell r="M2">
            <v>6</v>
          </cell>
          <cell r="N2">
            <v>0.52211502154863698</v>
          </cell>
          <cell r="O2">
            <v>0.72466786056390797</v>
          </cell>
          <cell r="P2">
            <v>5</v>
          </cell>
          <cell r="Q2">
            <v>5</v>
          </cell>
          <cell r="R2">
            <v>2.0799171485285202</v>
          </cell>
          <cell r="S2">
            <v>1.9541954847970799</v>
          </cell>
          <cell r="T2">
            <v>4</v>
          </cell>
          <cell r="U2">
            <v>4</v>
          </cell>
          <cell r="V2">
            <v>0.73406020156689</v>
          </cell>
          <cell r="W2">
            <v>1.34645140843758</v>
          </cell>
          <cell r="X2">
            <v>3</v>
          </cell>
          <cell r="Y2">
            <v>3</v>
          </cell>
          <cell r="Z2">
            <v>19.160700711194</v>
          </cell>
          <cell r="AA2">
            <v>17.128608595535201</v>
          </cell>
          <cell r="AB2">
            <v>2</v>
          </cell>
          <cell r="AC2">
            <v>2</v>
          </cell>
          <cell r="AD2">
            <v>19.160700711194</v>
          </cell>
          <cell r="AE2">
            <v>17.128608595535201</v>
          </cell>
          <cell r="AF2">
            <v>2</v>
          </cell>
          <cell r="AG2">
            <v>2</v>
          </cell>
          <cell r="AH2">
            <v>19.160700711194</v>
          </cell>
          <cell r="AI2">
            <v>17.128608595535201</v>
          </cell>
          <cell r="AJ2">
            <v>3</v>
          </cell>
          <cell r="AK2">
            <v>3</v>
          </cell>
          <cell r="AL2">
            <v>11.863731396072</v>
          </cell>
          <cell r="AM2">
            <v>-15.077829888439</v>
          </cell>
          <cell r="AN2">
            <v>12</v>
          </cell>
          <cell r="AO2">
            <v>12</v>
          </cell>
          <cell r="AP2">
            <v>11.863731396072</v>
          </cell>
          <cell r="AQ2">
            <v>-15.077829888439</v>
          </cell>
          <cell r="AR2">
            <v>12</v>
          </cell>
          <cell r="AS2">
            <v>12</v>
          </cell>
          <cell r="AT2">
            <v>515.37072897542896</v>
          </cell>
          <cell r="AU2">
            <v>481.36684625402501</v>
          </cell>
          <cell r="AV2">
            <v>6</v>
          </cell>
          <cell r="AW2">
            <v>6</v>
          </cell>
          <cell r="AX2">
            <v>6.14393347389528</v>
          </cell>
          <cell r="AY2">
            <v>24.313574544521401</v>
          </cell>
          <cell r="AZ2">
            <v>10</v>
          </cell>
          <cell r="BA2">
            <v>10</v>
          </cell>
          <cell r="BB2">
            <v>47.84</v>
          </cell>
          <cell r="BC2">
            <v>21.3</v>
          </cell>
          <cell r="BD2">
            <v>8</v>
          </cell>
          <cell r="BE2">
            <v>8</v>
          </cell>
          <cell r="BF2">
            <v>26.54</v>
          </cell>
          <cell r="BG2">
            <v>21.3</v>
          </cell>
          <cell r="BH2">
            <v>2</v>
          </cell>
          <cell r="BI2">
            <v>2</v>
          </cell>
          <cell r="BK2">
            <v>-0.32029998828170803</v>
          </cell>
          <cell r="BL2">
            <v>2</v>
          </cell>
          <cell r="BP2">
            <v>8</v>
          </cell>
          <cell r="BR2">
            <v>6.2666822910563402</v>
          </cell>
          <cell r="BS2">
            <v>5.8445434731303703</v>
          </cell>
          <cell r="BT2">
            <v>2</v>
          </cell>
          <cell r="BU2">
            <v>2</v>
          </cell>
          <cell r="BV2">
            <v>24.0144965925783</v>
          </cell>
          <cell r="BW2">
            <v>17.482234016948901</v>
          </cell>
          <cell r="BX2">
            <v>11</v>
          </cell>
          <cell r="BY2">
            <v>11</v>
          </cell>
          <cell r="BZ2">
            <v>11.8681821465553</v>
          </cell>
          <cell r="CA2">
            <v>11.680579658741101</v>
          </cell>
          <cell r="CB2">
            <v>6</v>
          </cell>
          <cell r="CC2">
            <v>6</v>
          </cell>
          <cell r="CD2">
            <v>19.6414381005129</v>
          </cell>
          <cell r="CE2">
            <v>12.300013934104401</v>
          </cell>
          <cell r="CF2">
            <v>10</v>
          </cell>
          <cell r="CG2">
            <v>10</v>
          </cell>
          <cell r="CJ2">
            <v>1</v>
          </cell>
          <cell r="CN2">
            <v>1</v>
          </cell>
          <cell r="CP2">
            <v>43.841109811503102</v>
          </cell>
          <cell r="CQ2">
            <v>112.634995139155</v>
          </cell>
          <cell r="CR2">
            <v>5</v>
          </cell>
          <cell r="CS2">
            <v>5</v>
          </cell>
          <cell r="CT2">
            <v>0.37995303588510299</v>
          </cell>
          <cell r="CU2">
            <v>0.88312446588360005</v>
          </cell>
          <cell r="CV2">
            <v>7</v>
          </cell>
          <cell r="CW2">
            <v>7</v>
          </cell>
          <cell r="CX2">
            <v>0.81</v>
          </cell>
          <cell r="CY2">
            <v>1.06</v>
          </cell>
          <cell r="CZ2">
            <v>0.81</v>
          </cell>
          <cell r="DA2">
            <v>10</v>
          </cell>
          <cell r="DB2">
            <v>10</v>
          </cell>
          <cell r="DC2">
            <v>29.019652913458199</v>
          </cell>
          <cell r="DD2">
            <v>28.803268893471898</v>
          </cell>
          <cell r="DE2">
            <v>11</v>
          </cell>
          <cell r="DF2">
            <v>11</v>
          </cell>
          <cell r="DG2">
            <v>11.68</v>
          </cell>
          <cell r="DH2">
            <v>10.27</v>
          </cell>
          <cell r="DI2">
            <v>2</v>
          </cell>
          <cell r="DJ2">
            <v>2</v>
          </cell>
          <cell r="DK2">
            <v>-0.5</v>
          </cell>
          <cell r="DL2">
            <v>5</v>
          </cell>
          <cell r="DM2">
            <v>5</v>
          </cell>
          <cell r="DN2">
            <v>-4.10509031198686</v>
          </cell>
          <cell r="DO2">
            <v>0</v>
          </cell>
          <cell r="DP2">
            <v>5</v>
          </cell>
          <cell r="DQ2">
            <v>5</v>
          </cell>
          <cell r="DR2">
            <v>1.24084874053853</v>
          </cell>
          <cell r="DS2">
            <v>1.2323086232087299</v>
          </cell>
          <cell r="DT2">
            <v>9</v>
          </cell>
          <cell r="DU2">
            <v>9</v>
          </cell>
          <cell r="DV2">
            <v>5.2722284264659196</v>
          </cell>
          <cell r="DW2">
            <v>6.9643884945173298</v>
          </cell>
          <cell r="DX2">
            <v>7</v>
          </cell>
          <cell r="DY2">
            <v>7</v>
          </cell>
          <cell r="DZ2">
            <v>4.0311447256363397</v>
          </cell>
          <cell r="EA2">
            <v>6.0442951802823499</v>
          </cell>
          <cell r="EB2">
            <v>6</v>
          </cell>
          <cell r="EC2">
            <v>6</v>
          </cell>
          <cell r="ED2">
            <v>97.389213328753002</v>
          </cell>
          <cell r="EE2">
            <v>90.766666666666694</v>
          </cell>
          <cell r="EF2">
            <v>6</v>
          </cell>
          <cell r="EG2">
            <v>6</v>
          </cell>
          <cell r="EI2" t="str">
            <v>-</v>
          </cell>
          <cell r="EJ2">
            <v>10</v>
          </cell>
          <cell r="EL2">
            <v>3958.16</v>
          </cell>
          <cell r="EN2">
            <v>3</v>
          </cell>
          <cell r="EP2">
            <v>3887.7</v>
          </cell>
          <cell r="EQ2">
            <v>12</v>
          </cell>
          <cell r="ER2">
            <v>12</v>
          </cell>
          <cell r="ES2">
            <v>1</v>
          </cell>
        </row>
        <row r="3">
          <cell r="A3">
            <v>1693</v>
          </cell>
          <cell r="B3" t="str">
            <v>PFA BNK</v>
          </cell>
          <cell r="C3">
            <v>201906</v>
          </cell>
          <cell r="D3" t="str">
            <v>4</v>
          </cell>
          <cell r="E3" t="str">
            <v>SNK</v>
          </cell>
          <cell r="F3">
            <v>0.30775543701272101</v>
          </cell>
          <cell r="G3">
            <v>-1.11815365884228</v>
          </cell>
          <cell r="H3">
            <v>4</v>
          </cell>
          <cell r="I3">
            <v>4</v>
          </cell>
          <cell r="J3">
            <v>98.819221028133299</v>
          </cell>
          <cell r="K3">
            <v>104.89573534023199</v>
          </cell>
          <cell r="L3">
            <v>3</v>
          </cell>
          <cell r="M3">
            <v>3</v>
          </cell>
          <cell r="N3">
            <v>357.09134615384602</v>
          </cell>
          <cell r="O3">
            <v>108.293838862559</v>
          </cell>
          <cell r="P3">
            <v>13</v>
          </cell>
          <cell r="Q3">
            <v>13</v>
          </cell>
          <cell r="R3">
            <v>-0.19754394674865999</v>
          </cell>
          <cell r="S3">
            <v>-0.28794686915833601</v>
          </cell>
          <cell r="T3">
            <v>1</v>
          </cell>
          <cell r="U3">
            <v>1</v>
          </cell>
          <cell r="V3">
            <v>12.3430547762038</v>
          </cell>
          <cell r="W3">
            <v>29.298593936860701</v>
          </cell>
          <cell r="X3">
            <v>12</v>
          </cell>
          <cell r="Y3">
            <v>12</v>
          </cell>
          <cell r="Z3">
            <v>77.359158365141198</v>
          </cell>
          <cell r="AA3">
            <v>92.285277480870207</v>
          </cell>
          <cell r="AB3">
            <v>12</v>
          </cell>
          <cell r="AC3">
            <v>12</v>
          </cell>
          <cell r="AD3">
            <v>77.359158365141198</v>
          </cell>
          <cell r="AE3">
            <v>92.285277330381504</v>
          </cell>
          <cell r="AF3">
            <v>12</v>
          </cell>
          <cell r="AG3">
            <v>12</v>
          </cell>
          <cell r="AH3">
            <v>77.359158365141198</v>
          </cell>
          <cell r="AI3">
            <v>92.285277330381504</v>
          </cell>
          <cell r="AJ3">
            <v>12</v>
          </cell>
          <cell r="AK3">
            <v>12</v>
          </cell>
          <cell r="AL3">
            <v>-16.173889700525802</v>
          </cell>
          <cell r="AM3">
            <v>-29.403831917194999</v>
          </cell>
          <cell r="AN3">
            <v>2</v>
          </cell>
          <cell r="AO3">
            <v>2</v>
          </cell>
          <cell r="AP3">
            <v>-16.173889700525802</v>
          </cell>
          <cell r="AQ3">
            <v>-29.403831917194999</v>
          </cell>
          <cell r="AR3">
            <v>2</v>
          </cell>
          <cell r="AS3">
            <v>2</v>
          </cell>
          <cell r="AT3">
            <v>0.74288984990937401</v>
          </cell>
          <cell r="AU3">
            <v>1.14691878321121</v>
          </cell>
          <cell r="AV3">
            <v>12</v>
          </cell>
          <cell r="AW3">
            <v>12</v>
          </cell>
          <cell r="AX3">
            <v>-34.281200631911503</v>
          </cell>
          <cell r="AY3">
            <v>130.18181818181799</v>
          </cell>
          <cell r="AZ3">
            <v>13</v>
          </cell>
          <cell r="BA3">
            <v>13</v>
          </cell>
          <cell r="BD3">
            <v>10</v>
          </cell>
          <cell r="BF3">
            <v>0</v>
          </cell>
          <cell r="BG3">
            <v>0</v>
          </cell>
          <cell r="BH3">
            <v>7</v>
          </cell>
          <cell r="BI3">
            <v>7</v>
          </cell>
          <cell r="BL3">
            <v>3</v>
          </cell>
          <cell r="BP3">
            <v>9</v>
          </cell>
          <cell r="BT3">
            <v>12</v>
          </cell>
          <cell r="BV3">
            <v>0</v>
          </cell>
          <cell r="BX3">
            <v>12</v>
          </cell>
          <cell r="BY3">
            <v>12</v>
          </cell>
          <cell r="BZ3">
            <v>0</v>
          </cell>
          <cell r="CB3">
            <v>12</v>
          </cell>
          <cell r="CC3">
            <v>12</v>
          </cell>
          <cell r="CD3">
            <v>0</v>
          </cell>
          <cell r="CF3">
            <v>12</v>
          </cell>
          <cell r="CG3">
            <v>12</v>
          </cell>
          <cell r="CJ3">
            <v>2</v>
          </cell>
          <cell r="CN3">
            <v>2</v>
          </cell>
          <cell r="CR3">
            <v>12</v>
          </cell>
          <cell r="CV3">
            <v>12</v>
          </cell>
          <cell r="CX3">
            <v>0.85</v>
          </cell>
          <cell r="CY3">
            <v>0.96</v>
          </cell>
          <cell r="CZ3">
            <v>0.85</v>
          </cell>
          <cell r="DA3">
            <v>9</v>
          </cell>
          <cell r="DB3">
            <v>9</v>
          </cell>
          <cell r="DD3">
            <v>0</v>
          </cell>
          <cell r="DE3">
            <v>13</v>
          </cell>
          <cell r="DG3">
            <v>29.3</v>
          </cell>
          <cell r="DH3">
            <v>46.1</v>
          </cell>
          <cell r="DI3">
            <v>12</v>
          </cell>
          <cell r="DJ3">
            <v>12</v>
          </cell>
          <cell r="DK3">
            <v>0.5</v>
          </cell>
          <cell r="DL3">
            <v>10</v>
          </cell>
          <cell r="DM3">
            <v>10</v>
          </cell>
          <cell r="DN3">
            <v>1.73611111111112</v>
          </cell>
          <cell r="DO3">
            <v>-4.3189368770764203</v>
          </cell>
          <cell r="DP3">
            <v>8</v>
          </cell>
          <cell r="DQ3">
            <v>8</v>
          </cell>
          <cell r="DR3">
            <v>0</v>
          </cell>
          <cell r="DT3">
            <v>11</v>
          </cell>
          <cell r="DU3">
            <v>11</v>
          </cell>
          <cell r="DV3">
            <v>0</v>
          </cell>
          <cell r="DX3">
            <v>12</v>
          </cell>
          <cell r="DY3">
            <v>12</v>
          </cell>
          <cell r="DZ3">
            <v>7753.5540461250002</v>
          </cell>
          <cell r="EA3">
            <v>4186.3870784518504</v>
          </cell>
          <cell r="EB3">
            <v>13</v>
          </cell>
          <cell r="EC3">
            <v>13</v>
          </cell>
          <cell r="ED3">
            <v>98.027432606776699</v>
          </cell>
          <cell r="EE3">
            <v>102.063310450038</v>
          </cell>
          <cell r="EF3">
            <v>5</v>
          </cell>
          <cell r="EG3">
            <v>5</v>
          </cell>
          <cell r="EI3" t="str">
            <v>-</v>
          </cell>
          <cell r="EJ3">
            <v>11</v>
          </cell>
          <cell r="EL3">
            <v>2941.6734419999998</v>
          </cell>
          <cell r="EN3">
            <v>4</v>
          </cell>
          <cell r="EP3">
            <v>2357.46</v>
          </cell>
          <cell r="EQ3">
            <v>10</v>
          </cell>
          <cell r="ER3">
            <v>10</v>
          </cell>
          <cell r="ES3">
            <v>1</v>
          </cell>
        </row>
        <row r="4">
          <cell r="A4">
            <v>5125</v>
          </cell>
          <cell r="B4" t="str">
            <v>LEASING FYN BNK</v>
          </cell>
          <cell r="C4">
            <v>201906</v>
          </cell>
          <cell r="D4" t="str">
            <v>4</v>
          </cell>
          <cell r="E4" t="str">
            <v>MES</v>
          </cell>
          <cell r="F4">
            <v>4.3655580964042002</v>
          </cell>
          <cell r="G4">
            <v>6.5791262267895503</v>
          </cell>
          <cell r="H4">
            <v>8</v>
          </cell>
          <cell r="I4">
            <v>8</v>
          </cell>
          <cell r="J4">
            <v>84.783631970376902</v>
          </cell>
          <cell r="K4">
            <v>76.304709683736405</v>
          </cell>
          <cell r="L4">
            <v>7</v>
          </cell>
          <cell r="M4">
            <v>7</v>
          </cell>
          <cell r="N4">
            <v>5.0507876388052004</v>
          </cell>
          <cell r="O4">
            <v>5.8489372035182896</v>
          </cell>
          <cell r="P4">
            <v>12</v>
          </cell>
          <cell r="Q4">
            <v>12</v>
          </cell>
          <cell r="R4">
            <v>2.59772671951885</v>
          </cell>
          <cell r="S4">
            <v>2.5084289507253801</v>
          </cell>
          <cell r="T4">
            <v>7</v>
          </cell>
          <cell r="U4">
            <v>7</v>
          </cell>
          <cell r="V4">
            <v>15.018810487039101</v>
          </cell>
          <cell r="W4">
            <v>30.8635196351863</v>
          </cell>
          <cell r="X4">
            <v>13</v>
          </cell>
          <cell r="Y4">
            <v>13</v>
          </cell>
          <cell r="Z4">
            <v>26.947352995174899</v>
          </cell>
          <cell r="AA4">
            <v>28.7832915661009</v>
          </cell>
          <cell r="AB4">
            <v>10</v>
          </cell>
          <cell r="AC4">
            <v>10</v>
          </cell>
          <cell r="AD4">
            <v>26.947352995174899</v>
          </cell>
          <cell r="AE4">
            <v>28.7832915661009</v>
          </cell>
          <cell r="AF4">
            <v>10</v>
          </cell>
          <cell r="AG4">
            <v>10</v>
          </cell>
          <cell r="AH4">
            <v>26.947352995174899</v>
          </cell>
          <cell r="AI4">
            <v>28.7832915661009</v>
          </cell>
          <cell r="AJ4">
            <v>10</v>
          </cell>
          <cell r="AK4">
            <v>10</v>
          </cell>
          <cell r="AL4">
            <v>-6.3784872091844598</v>
          </cell>
          <cell r="AM4">
            <v>-19.414257798166901</v>
          </cell>
          <cell r="AN4">
            <v>5</v>
          </cell>
          <cell r="AO4">
            <v>5</v>
          </cell>
          <cell r="AP4">
            <v>-6.3784872091844598</v>
          </cell>
          <cell r="AQ4">
            <v>-19.414257798166901</v>
          </cell>
          <cell r="AR4">
            <v>5</v>
          </cell>
          <cell r="AS4">
            <v>5</v>
          </cell>
          <cell r="AT4">
            <v>228.69575886473399</v>
          </cell>
          <cell r="AU4">
            <v>199.35148213622301</v>
          </cell>
          <cell r="AV4">
            <v>11</v>
          </cell>
          <cell r="AW4">
            <v>11</v>
          </cell>
          <cell r="AX4">
            <v>13.4796035907213</v>
          </cell>
          <cell r="AY4">
            <v>23.013027624916798</v>
          </cell>
          <cell r="AZ4">
            <v>7</v>
          </cell>
          <cell r="BA4">
            <v>7</v>
          </cell>
          <cell r="BB4">
            <v>116.98</v>
          </cell>
          <cell r="BC4">
            <v>123.31</v>
          </cell>
          <cell r="BD4">
            <v>4</v>
          </cell>
          <cell r="BE4">
            <v>4</v>
          </cell>
          <cell r="BF4">
            <v>-6.33</v>
          </cell>
          <cell r="BG4">
            <v>123.31</v>
          </cell>
          <cell r="BH4">
            <v>11</v>
          </cell>
          <cell r="BI4">
            <v>11</v>
          </cell>
          <cell r="BK4">
            <v>0.77042265645175201</v>
          </cell>
          <cell r="BL4">
            <v>4</v>
          </cell>
          <cell r="BN4">
            <v>7.1428571428571397</v>
          </cell>
          <cell r="BO4">
            <v>100</v>
          </cell>
          <cell r="BP4">
            <v>3</v>
          </cell>
          <cell r="BQ4">
            <v>3</v>
          </cell>
          <cell r="BR4">
            <v>1.62821726779719</v>
          </cell>
          <cell r="BS4">
            <v>1.19745497893048</v>
          </cell>
          <cell r="BT4">
            <v>11</v>
          </cell>
          <cell r="BU4">
            <v>11</v>
          </cell>
          <cell r="BV4">
            <v>53.006158569557002</v>
          </cell>
          <cell r="BW4">
            <v>40.768560769562797</v>
          </cell>
          <cell r="BX4">
            <v>5</v>
          </cell>
          <cell r="BY4">
            <v>5</v>
          </cell>
          <cell r="BZ4">
            <v>22.688721869998702</v>
          </cell>
          <cell r="CA4">
            <v>14.704091385583</v>
          </cell>
          <cell r="CB4">
            <v>3</v>
          </cell>
          <cell r="CC4">
            <v>3</v>
          </cell>
          <cell r="CD4">
            <v>36.005675900287102</v>
          </cell>
          <cell r="CE4">
            <v>31.5375069371647</v>
          </cell>
          <cell r="CF4">
            <v>6</v>
          </cell>
          <cell r="CG4">
            <v>6</v>
          </cell>
          <cell r="CJ4">
            <v>3</v>
          </cell>
          <cell r="CN4">
            <v>3</v>
          </cell>
          <cell r="CP4">
            <v>10.005208059938299</v>
          </cell>
          <cell r="CQ4">
            <v>10.1208058618964</v>
          </cell>
          <cell r="CR4">
            <v>8</v>
          </cell>
          <cell r="CS4">
            <v>8</v>
          </cell>
          <cell r="CT4">
            <v>0</v>
          </cell>
          <cell r="CU4">
            <v>0</v>
          </cell>
          <cell r="CV4">
            <v>9</v>
          </cell>
          <cell r="CW4">
            <v>9</v>
          </cell>
          <cell r="CX4">
            <v>1.8</v>
          </cell>
          <cell r="CY4">
            <v>2.2999999999999998</v>
          </cell>
          <cell r="CZ4">
            <v>1.8</v>
          </cell>
          <cell r="DA4">
            <v>7</v>
          </cell>
          <cell r="DB4">
            <v>7</v>
          </cell>
          <cell r="DC4">
            <v>144.84523487184899</v>
          </cell>
          <cell r="DD4">
            <v>116.29176021485</v>
          </cell>
          <cell r="DE4">
            <v>1</v>
          </cell>
          <cell r="DF4">
            <v>1</v>
          </cell>
          <cell r="DG4">
            <v>12.353999999999999</v>
          </cell>
          <cell r="DH4">
            <v>10.616</v>
          </cell>
          <cell r="DI4">
            <v>4</v>
          </cell>
          <cell r="DJ4">
            <v>4</v>
          </cell>
          <cell r="DK4">
            <v>1.5009999999999999</v>
          </cell>
          <cell r="DL4">
            <v>11</v>
          </cell>
          <cell r="DM4">
            <v>11</v>
          </cell>
          <cell r="DN4">
            <v>13.8302773426702</v>
          </cell>
          <cell r="DO4">
            <v>-2.7634487840821901E-2</v>
          </cell>
          <cell r="DP4">
            <v>11</v>
          </cell>
          <cell r="DQ4">
            <v>11</v>
          </cell>
          <cell r="DR4">
            <v>1.27540149535768</v>
          </cell>
          <cell r="DS4">
            <v>1.0931642886581801</v>
          </cell>
          <cell r="DT4">
            <v>8</v>
          </cell>
          <cell r="DU4">
            <v>8</v>
          </cell>
          <cell r="DV4">
            <v>14.794743434673901</v>
          </cell>
          <cell r="DW4">
            <v>19.342335093125001</v>
          </cell>
          <cell r="DX4">
            <v>3</v>
          </cell>
          <cell r="DY4">
            <v>3</v>
          </cell>
          <cell r="DZ4">
            <v>18.000667524654599</v>
          </cell>
          <cell r="EA4">
            <v>28.3937168893349</v>
          </cell>
          <cell r="EB4">
            <v>11</v>
          </cell>
          <cell r="EC4">
            <v>11</v>
          </cell>
          <cell r="ED4">
            <v>79.628811312417099</v>
          </cell>
          <cell r="EE4">
            <v>77.645344129554701</v>
          </cell>
          <cell r="EF4">
            <v>9</v>
          </cell>
          <cell r="EG4">
            <v>9</v>
          </cell>
          <cell r="EH4">
            <v>72.327930467465407</v>
          </cell>
          <cell r="EI4" t="str">
            <v>BA (9)</v>
          </cell>
          <cell r="EJ4">
            <v>1</v>
          </cell>
          <cell r="EK4">
            <v>1</v>
          </cell>
          <cell r="EL4">
            <v>342.07</v>
          </cell>
          <cell r="EM4">
            <v>63.544654809714999</v>
          </cell>
          <cell r="EN4">
            <v>2</v>
          </cell>
          <cell r="EO4">
            <v>2</v>
          </cell>
          <cell r="EP4">
            <v>209.16</v>
          </cell>
          <cell r="EQ4">
            <v>2</v>
          </cell>
          <cell r="ER4">
            <v>2</v>
          </cell>
          <cell r="ES4">
            <v>1</v>
          </cell>
        </row>
        <row r="5">
          <cell r="A5">
            <v>9124</v>
          </cell>
          <cell r="B5" t="str">
            <v>SØNDERHAA-H SPK</v>
          </cell>
          <cell r="C5">
            <v>201906</v>
          </cell>
          <cell r="D5" t="str">
            <v>4</v>
          </cell>
          <cell r="E5" t="str">
            <v>NTO</v>
          </cell>
          <cell r="F5">
            <v>7.0212765957446797</v>
          </cell>
          <cell r="G5">
            <v>7.9682636094449899</v>
          </cell>
          <cell r="H5">
            <v>11</v>
          </cell>
          <cell r="I5">
            <v>11</v>
          </cell>
          <cell r="J5">
            <v>57.403189066059198</v>
          </cell>
          <cell r="K5">
            <v>49.792663476873997</v>
          </cell>
          <cell r="L5">
            <v>9</v>
          </cell>
          <cell r="M5">
            <v>9</v>
          </cell>
          <cell r="N5">
            <v>1.71747476813247</v>
          </cell>
          <cell r="O5">
            <v>1.37950031812121</v>
          </cell>
          <cell r="P5">
            <v>9</v>
          </cell>
          <cell r="Q5">
            <v>9</v>
          </cell>
          <cell r="R5">
            <v>2.7836916001752301</v>
          </cell>
          <cell r="S5">
            <v>2.9567875018665402</v>
          </cell>
          <cell r="T5">
            <v>10</v>
          </cell>
          <cell r="U5">
            <v>10</v>
          </cell>
          <cell r="V5">
            <v>1.2146584007622701</v>
          </cell>
          <cell r="W5">
            <v>2.7341606210281602</v>
          </cell>
          <cell r="X5">
            <v>5</v>
          </cell>
          <cell r="Y5">
            <v>5</v>
          </cell>
          <cell r="Z5">
            <v>20.206249785100201</v>
          </cell>
          <cell r="AA5">
            <v>20.489878554533899</v>
          </cell>
          <cell r="AB5">
            <v>3</v>
          </cell>
          <cell r="AC5">
            <v>3</v>
          </cell>
          <cell r="AD5">
            <v>20.206249785100201</v>
          </cell>
          <cell r="AE5">
            <v>20.489878554533899</v>
          </cell>
          <cell r="AF5">
            <v>3</v>
          </cell>
          <cell r="AG5">
            <v>3</v>
          </cell>
          <cell r="AH5">
            <v>20.206249785100201</v>
          </cell>
          <cell r="AI5">
            <v>20.489878554533899</v>
          </cell>
          <cell r="AJ5">
            <v>4</v>
          </cell>
          <cell r="AK5">
            <v>4</v>
          </cell>
          <cell r="AL5">
            <v>-1.3842384115591999</v>
          </cell>
          <cell r="AM5">
            <v>4.4287696812807198</v>
          </cell>
          <cell r="AN5">
            <v>8</v>
          </cell>
          <cell r="AO5">
            <v>8</v>
          </cell>
          <cell r="AP5">
            <v>-1.3842384115591999</v>
          </cell>
          <cell r="AQ5">
            <v>4.4287696812807198</v>
          </cell>
          <cell r="AR5">
            <v>8</v>
          </cell>
          <cell r="AS5">
            <v>8</v>
          </cell>
          <cell r="AT5">
            <v>611.34971501201505</v>
          </cell>
          <cell r="AU5">
            <v>598.89395284000398</v>
          </cell>
          <cell r="AV5">
            <v>3</v>
          </cell>
          <cell r="AW5">
            <v>3</v>
          </cell>
          <cell r="AX5">
            <v>16.7225084918086</v>
          </cell>
          <cell r="AY5">
            <v>12.362717409177799</v>
          </cell>
          <cell r="AZ5">
            <v>6</v>
          </cell>
          <cell r="BA5">
            <v>6</v>
          </cell>
          <cell r="BB5">
            <v>138.81</v>
          </cell>
          <cell r="BC5">
            <v>115.09</v>
          </cell>
          <cell r="BD5">
            <v>2</v>
          </cell>
          <cell r="BE5">
            <v>2</v>
          </cell>
          <cell r="BF5">
            <v>23.72</v>
          </cell>
          <cell r="BG5">
            <v>115.09</v>
          </cell>
          <cell r="BH5">
            <v>4</v>
          </cell>
          <cell r="BI5">
            <v>4</v>
          </cell>
          <cell r="BK5">
            <v>-2.3192023630563701E-2</v>
          </cell>
          <cell r="BL5">
            <v>5</v>
          </cell>
          <cell r="BN5">
            <v>0</v>
          </cell>
          <cell r="BO5">
            <v>100</v>
          </cell>
          <cell r="BP5">
            <v>6</v>
          </cell>
          <cell r="BQ5">
            <v>6</v>
          </cell>
          <cell r="BR5">
            <v>4.1482096811940101</v>
          </cell>
          <cell r="BS5">
            <v>5.0528861272338599</v>
          </cell>
          <cell r="BT5">
            <v>6</v>
          </cell>
          <cell r="BU5">
            <v>6</v>
          </cell>
          <cell r="BV5">
            <v>47.124908716420798</v>
          </cell>
          <cell r="BW5">
            <v>47.930625142577099</v>
          </cell>
          <cell r="BX5">
            <v>6</v>
          </cell>
          <cell r="BY5">
            <v>6</v>
          </cell>
          <cell r="BZ5">
            <v>11.358135757121</v>
          </cell>
          <cell r="CA5">
            <v>10.579855859814</v>
          </cell>
          <cell r="CB5">
            <v>7</v>
          </cell>
          <cell r="CC5">
            <v>7</v>
          </cell>
          <cell r="CD5">
            <v>40.463074084933297</v>
          </cell>
          <cell r="CE5">
            <v>44.526517231764899</v>
          </cell>
          <cell r="CF5">
            <v>4</v>
          </cell>
          <cell r="CG5">
            <v>4</v>
          </cell>
          <cell r="CJ5">
            <v>4</v>
          </cell>
          <cell r="CN5">
            <v>4</v>
          </cell>
          <cell r="CP5">
            <v>31.7255948688071</v>
          </cell>
          <cell r="CQ5">
            <v>34.9967382327183</v>
          </cell>
          <cell r="CR5">
            <v>7</v>
          </cell>
          <cell r="CS5">
            <v>7</v>
          </cell>
          <cell r="CT5">
            <v>0.391546040758463</v>
          </cell>
          <cell r="CU5">
            <v>0.42385719541266398</v>
          </cell>
          <cell r="CV5">
            <v>6</v>
          </cell>
          <cell r="CW5">
            <v>6</v>
          </cell>
          <cell r="CX5">
            <v>1.92</v>
          </cell>
          <cell r="CY5">
            <v>2.11</v>
          </cell>
          <cell r="CZ5">
            <v>1.92</v>
          </cell>
          <cell r="DA5">
            <v>6</v>
          </cell>
          <cell r="DB5">
            <v>6</v>
          </cell>
          <cell r="DC5">
            <v>62.7625043588084</v>
          </cell>
          <cell r="DD5">
            <v>63.811727783545599</v>
          </cell>
          <cell r="DE5">
            <v>3</v>
          </cell>
          <cell r="DF5">
            <v>3</v>
          </cell>
          <cell r="DG5">
            <v>14.19</v>
          </cell>
          <cell r="DH5">
            <v>11.21</v>
          </cell>
          <cell r="DI5">
            <v>9</v>
          </cell>
          <cell r="DJ5">
            <v>9</v>
          </cell>
          <cell r="DK5">
            <v>3.11</v>
          </cell>
          <cell r="DL5">
            <v>12</v>
          </cell>
          <cell r="DM5">
            <v>12</v>
          </cell>
          <cell r="DN5">
            <v>28.068592057761698</v>
          </cell>
          <cell r="DO5">
            <v>6.2320230105465102</v>
          </cell>
          <cell r="DP5">
            <v>13</v>
          </cell>
          <cell r="DQ5">
            <v>13</v>
          </cell>
          <cell r="DR5">
            <v>1.55852336082667</v>
          </cell>
          <cell r="DS5">
            <v>1.2803582139656999</v>
          </cell>
          <cell r="DT5">
            <v>7</v>
          </cell>
          <cell r="DU5">
            <v>7</v>
          </cell>
          <cell r="DV5">
            <v>12.995922814364601</v>
          </cell>
          <cell r="DW5">
            <v>13.584089691721701</v>
          </cell>
          <cell r="DX5">
            <v>4</v>
          </cell>
          <cell r="DY5">
            <v>4</v>
          </cell>
          <cell r="DZ5">
            <v>2.03694038809568</v>
          </cell>
          <cell r="EA5">
            <v>6.0343240409902599</v>
          </cell>
          <cell r="EB5">
            <v>4</v>
          </cell>
          <cell r="EC5">
            <v>4</v>
          </cell>
          <cell r="ED5">
            <v>64.606655420947703</v>
          </cell>
          <cell r="EE5">
            <v>65.486435538070694</v>
          </cell>
          <cell r="EF5">
            <v>10</v>
          </cell>
          <cell r="EG5">
            <v>10</v>
          </cell>
          <cell r="EH5">
            <v>49.204328453214501</v>
          </cell>
          <cell r="EI5" t="str">
            <v>ØE (6)</v>
          </cell>
          <cell r="EJ5">
            <v>3</v>
          </cell>
          <cell r="EK5">
            <v>3</v>
          </cell>
          <cell r="EL5">
            <v>1517.86</v>
          </cell>
          <cell r="EN5">
            <v>5</v>
          </cell>
          <cell r="EP5">
            <v>1526.83</v>
          </cell>
          <cell r="EQ5">
            <v>6</v>
          </cell>
          <cell r="ER5">
            <v>6</v>
          </cell>
          <cell r="ES5">
            <v>1</v>
          </cell>
        </row>
        <row r="6">
          <cell r="A6">
            <v>9135</v>
          </cell>
          <cell r="B6" t="str">
            <v>KLIM SPK</v>
          </cell>
          <cell r="C6">
            <v>201906</v>
          </cell>
          <cell r="D6" t="str">
            <v>4</v>
          </cell>
          <cell r="E6" t="str">
            <v>SKA</v>
          </cell>
          <cell r="F6">
            <v>6.5534421465085497</v>
          </cell>
          <cell r="G6">
            <v>5.1765263848010203</v>
          </cell>
          <cell r="H6">
            <v>10</v>
          </cell>
          <cell r="I6">
            <v>10</v>
          </cell>
          <cell r="J6">
            <v>57.191287397237097</v>
          </cell>
          <cell r="K6">
            <v>62.056628845957299</v>
          </cell>
          <cell r="L6">
            <v>10</v>
          </cell>
          <cell r="M6">
            <v>10</v>
          </cell>
          <cell r="N6">
            <v>2.2971794126199501</v>
          </cell>
          <cell r="O6">
            <v>2.4119777470783701</v>
          </cell>
          <cell r="P6">
            <v>10</v>
          </cell>
          <cell r="Q6">
            <v>10</v>
          </cell>
          <cell r="R6">
            <v>2.7244224858428701</v>
          </cell>
          <cell r="S6">
            <v>2.71649514172368</v>
          </cell>
          <cell r="T6">
            <v>8</v>
          </cell>
          <cell r="U6">
            <v>8</v>
          </cell>
          <cell r="V6">
            <v>1.46283036980281</v>
          </cell>
          <cell r="W6">
            <v>2.70177657678376</v>
          </cell>
          <cell r="X6">
            <v>8</v>
          </cell>
          <cell r="Y6">
            <v>8</v>
          </cell>
          <cell r="Z6">
            <v>23.3163387501565</v>
          </cell>
          <cell r="AA6">
            <v>22.266348929595999</v>
          </cell>
          <cell r="AB6">
            <v>9</v>
          </cell>
          <cell r="AC6">
            <v>9</v>
          </cell>
          <cell r="AD6">
            <v>23.3163387501565</v>
          </cell>
          <cell r="AE6">
            <v>22.266348929595999</v>
          </cell>
          <cell r="AF6">
            <v>9</v>
          </cell>
          <cell r="AG6">
            <v>9</v>
          </cell>
          <cell r="AH6">
            <v>23.3163387501565</v>
          </cell>
          <cell r="AI6">
            <v>22.266348929595999</v>
          </cell>
          <cell r="AJ6">
            <v>9</v>
          </cell>
          <cell r="AK6">
            <v>9</v>
          </cell>
          <cell r="AL6">
            <v>4.7155904359556402</v>
          </cell>
          <cell r="AM6">
            <v>3.1345184687849401</v>
          </cell>
          <cell r="AN6">
            <v>11</v>
          </cell>
          <cell r="AO6">
            <v>11</v>
          </cell>
          <cell r="AP6">
            <v>4.7155904359556402</v>
          </cell>
          <cell r="AQ6">
            <v>3.1345184687849401</v>
          </cell>
          <cell r="AR6">
            <v>11</v>
          </cell>
          <cell r="AS6">
            <v>11</v>
          </cell>
          <cell r="AT6">
            <v>400.566725593017</v>
          </cell>
          <cell r="AU6">
            <v>428.42639056069999</v>
          </cell>
          <cell r="AV6">
            <v>9</v>
          </cell>
          <cell r="AW6">
            <v>9</v>
          </cell>
          <cell r="AX6">
            <v>2.3497711885782402</v>
          </cell>
          <cell r="AY6">
            <v>20.995112120874499</v>
          </cell>
          <cell r="AZ6">
            <v>11</v>
          </cell>
          <cell r="BA6">
            <v>11</v>
          </cell>
          <cell r="BB6">
            <v>60.54</v>
          </cell>
          <cell r="BC6">
            <v>56.58</v>
          </cell>
          <cell r="BD6">
            <v>6</v>
          </cell>
          <cell r="BE6">
            <v>6</v>
          </cell>
          <cell r="BF6">
            <v>3.96</v>
          </cell>
          <cell r="BG6">
            <v>56.58</v>
          </cell>
          <cell r="BH6">
            <v>6</v>
          </cell>
          <cell r="BI6">
            <v>6</v>
          </cell>
          <cell r="BK6">
            <v>3.6071716461585503E-2</v>
          </cell>
          <cell r="BL6">
            <v>6</v>
          </cell>
          <cell r="BN6">
            <v>100</v>
          </cell>
          <cell r="BO6">
            <v>0</v>
          </cell>
          <cell r="BP6">
            <v>1</v>
          </cell>
          <cell r="BQ6">
            <v>1</v>
          </cell>
          <cell r="BR6">
            <v>4.6024565575067804</v>
          </cell>
          <cell r="BS6">
            <v>4.6805809655378399</v>
          </cell>
          <cell r="BT6">
            <v>4</v>
          </cell>
          <cell r="BU6">
            <v>4</v>
          </cell>
          <cell r="BV6">
            <v>26.248134196838802</v>
          </cell>
          <cell r="BW6">
            <v>19.505678227632199</v>
          </cell>
          <cell r="BX6">
            <v>10</v>
          </cell>
          <cell r="BY6">
            <v>10</v>
          </cell>
          <cell r="BZ6">
            <v>10.983642231669201</v>
          </cell>
          <cell r="CA6">
            <v>7.8728273340245796</v>
          </cell>
          <cell r="CB6">
            <v>8</v>
          </cell>
          <cell r="CC6">
            <v>8</v>
          </cell>
          <cell r="CD6">
            <v>23.480462320737299</v>
          </cell>
          <cell r="CE6">
            <v>18.998901779852901</v>
          </cell>
          <cell r="CF6">
            <v>9</v>
          </cell>
          <cell r="CG6">
            <v>9</v>
          </cell>
          <cell r="CJ6">
            <v>5</v>
          </cell>
          <cell r="CN6">
            <v>5</v>
          </cell>
          <cell r="CP6">
            <v>54.723102387326698</v>
          </cell>
          <cell r="CQ6">
            <v>62.442664672344101</v>
          </cell>
          <cell r="CR6">
            <v>4</v>
          </cell>
          <cell r="CS6">
            <v>4</v>
          </cell>
          <cell r="CT6">
            <v>0.59183086560597797</v>
          </cell>
          <cell r="CU6">
            <v>0.82625445013091803</v>
          </cell>
          <cell r="CV6">
            <v>5</v>
          </cell>
          <cell r="CW6">
            <v>5</v>
          </cell>
          <cell r="CX6">
            <v>2.89</v>
          </cell>
          <cell r="CY6">
            <v>4.0599999999999996</v>
          </cell>
          <cell r="CZ6">
            <v>2.89</v>
          </cell>
          <cell r="DA6">
            <v>4</v>
          </cell>
          <cell r="DB6">
            <v>4</v>
          </cell>
          <cell r="DC6">
            <v>46.5774829719984</v>
          </cell>
          <cell r="DD6">
            <v>46.194139219824798</v>
          </cell>
          <cell r="DE6">
            <v>8</v>
          </cell>
          <cell r="DF6">
            <v>8</v>
          </cell>
          <cell r="DG6">
            <v>11.76</v>
          </cell>
          <cell r="DH6">
            <v>10.48</v>
          </cell>
          <cell r="DI6">
            <v>3</v>
          </cell>
          <cell r="DJ6">
            <v>3</v>
          </cell>
          <cell r="DK6">
            <v>-0.16</v>
          </cell>
          <cell r="DL6">
            <v>6</v>
          </cell>
          <cell r="DM6">
            <v>6</v>
          </cell>
          <cell r="DN6">
            <v>-1.34228187919463</v>
          </cell>
          <cell r="DO6">
            <v>0</v>
          </cell>
          <cell r="DP6">
            <v>6</v>
          </cell>
          <cell r="DQ6">
            <v>6</v>
          </cell>
          <cell r="DR6">
            <v>3.9463555718310701</v>
          </cell>
          <cell r="DS6">
            <v>4.0285690443859501</v>
          </cell>
          <cell r="DT6">
            <v>4</v>
          </cell>
          <cell r="DU6">
            <v>4</v>
          </cell>
          <cell r="DV6">
            <v>17.986353479264899</v>
          </cell>
          <cell r="DW6">
            <v>18.8482866918018</v>
          </cell>
          <cell r="DX6">
            <v>2</v>
          </cell>
          <cell r="DY6">
            <v>2</v>
          </cell>
          <cell r="DZ6">
            <v>8.6258617316366397</v>
          </cell>
          <cell r="EA6">
            <v>10.3898084364477</v>
          </cell>
          <cell r="EB6">
            <v>9</v>
          </cell>
          <cell r="EC6">
            <v>9</v>
          </cell>
          <cell r="ED6">
            <v>64.065510597302506</v>
          </cell>
          <cell r="EE6">
            <v>66.723567694441499</v>
          </cell>
          <cell r="EF6">
            <v>11</v>
          </cell>
          <cell r="EG6">
            <v>11</v>
          </cell>
          <cell r="EH6">
            <v>13.444676409185799</v>
          </cell>
          <cell r="EI6" t="str">
            <v>THR (5)</v>
          </cell>
          <cell r="EJ6">
            <v>7</v>
          </cell>
          <cell r="EK6">
            <v>7</v>
          </cell>
          <cell r="EL6">
            <v>1889.06</v>
          </cell>
          <cell r="EN6">
            <v>6</v>
          </cell>
          <cell r="EP6">
            <v>1843.9</v>
          </cell>
          <cell r="EQ6">
            <v>9</v>
          </cell>
          <cell r="ER6">
            <v>9</v>
          </cell>
          <cell r="ES6">
            <v>1</v>
          </cell>
        </row>
        <row r="7">
          <cell r="A7">
            <v>9629</v>
          </cell>
          <cell r="B7" t="str">
            <v>STADIL SPK</v>
          </cell>
          <cell r="C7">
            <v>201906</v>
          </cell>
          <cell r="D7" t="str">
            <v>4</v>
          </cell>
          <cell r="E7" t="str">
            <v>LIH</v>
          </cell>
          <cell r="F7">
            <v>8.1583476764199592</v>
          </cell>
          <cell r="G7">
            <v>4.8273822724920503</v>
          </cell>
          <cell r="H7">
            <v>13</v>
          </cell>
          <cell r="I7">
            <v>13</v>
          </cell>
          <cell r="J7">
            <v>51.690427698574297</v>
          </cell>
          <cell r="K7">
            <v>60.9916367980884</v>
          </cell>
          <cell r="L7">
            <v>11</v>
          </cell>
          <cell r="M7">
            <v>11</v>
          </cell>
          <cell r="N7">
            <v>1.5321133397629201</v>
          </cell>
          <cell r="O7">
            <v>0.99949148678742405</v>
          </cell>
          <cell r="P7">
            <v>8</v>
          </cell>
          <cell r="Q7">
            <v>8</v>
          </cell>
          <cell r="R7">
            <v>2.57445988300957</v>
          </cell>
          <cell r="S7">
            <v>2.3423423423423402</v>
          </cell>
          <cell r="T7">
            <v>6</v>
          </cell>
          <cell r="U7">
            <v>6</v>
          </cell>
          <cell r="V7">
            <v>0.774349261686472</v>
          </cell>
          <cell r="W7">
            <v>1.0502965276834599</v>
          </cell>
          <cell r="X7">
            <v>4</v>
          </cell>
          <cell r="Y7">
            <v>4</v>
          </cell>
          <cell r="Z7">
            <v>21.510609498332599</v>
          </cell>
          <cell r="AA7">
            <v>28.421389295798701</v>
          </cell>
          <cell r="AB7">
            <v>6</v>
          </cell>
          <cell r="AC7">
            <v>6</v>
          </cell>
          <cell r="AD7">
            <v>21.510609498332599</v>
          </cell>
          <cell r="AE7">
            <v>28.421389295798701</v>
          </cell>
          <cell r="AF7">
            <v>6</v>
          </cell>
          <cell r="AG7">
            <v>6</v>
          </cell>
          <cell r="AH7">
            <v>21.510609498332599</v>
          </cell>
          <cell r="AI7">
            <v>28.421389295798701</v>
          </cell>
          <cell r="AJ7">
            <v>7</v>
          </cell>
          <cell r="AK7">
            <v>7</v>
          </cell>
          <cell r="AL7">
            <v>-24.315418664236901</v>
          </cell>
          <cell r="AM7">
            <v>21.199402191275301</v>
          </cell>
          <cell r="AN7">
            <v>1</v>
          </cell>
          <cell r="AO7">
            <v>1</v>
          </cell>
          <cell r="AP7">
            <v>-24.315418664236901</v>
          </cell>
          <cell r="AQ7">
            <v>21.199402191275301</v>
          </cell>
          <cell r="AR7">
            <v>1</v>
          </cell>
          <cell r="AS7">
            <v>1</v>
          </cell>
          <cell r="AT7">
            <v>594.98796161993403</v>
          </cell>
          <cell r="AU7">
            <v>436.21504784354403</v>
          </cell>
          <cell r="AV7">
            <v>4</v>
          </cell>
          <cell r="AW7">
            <v>4</v>
          </cell>
          <cell r="AX7">
            <v>46.252255207479102</v>
          </cell>
          <cell r="AY7">
            <v>6.1373307543520301</v>
          </cell>
          <cell r="AZ7">
            <v>1</v>
          </cell>
          <cell r="BA7">
            <v>1</v>
          </cell>
          <cell r="BD7">
            <v>11</v>
          </cell>
          <cell r="BF7">
            <v>0</v>
          </cell>
          <cell r="BG7">
            <v>0</v>
          </cell>
          <cell r="BH7">
            <v>8</v>
          </cell>
          <cell r="BI7">
            <v>7</v>
          </cell>
          <cell r="BK7">
            <v>-0.14039285583484901</v>
          </cell>
          <cell r="BL7">
            <v>7</v>
          </cell>
          <cell r="BP7">
            <v>10</v>
          </cell>
          <cell r="BR7">
            <v>2.0265403537900002</v>
          </cell>
          <cell r="BS7">
            <v>3.78053271142752</v>
          </cell>
          <cell r="BT7">
            <v>10</v>
          </cell>
          <cell r="BU7">
            <v>10</v>
          </cell>
          <cell r="BV7">
            <v>40.232902766595501</v>
          </cell>
          <cell r="BW7">
            <v>41.071666666666701</v>
          </cell>
          <cell r="BX7">
            <v>8</v>
          </cell>
          <cell r="BY7">
            <v>8</v>
          </cell>
          <cell r="BZ7">
            <v>8.7081831017141003</v>
          </cell>
          <cell r="CA7">
            <v>13.734999999999999</v>
          </cell>
          <cell r="CB7">
            <v>11</v>
          </cell>
          <cell r="CC7">
            <v>11</v>
          </cell>
          <cell r="CD7">
            <v>36.418478197453901</v>
          </cell>
          <cell r="CE7">
            <v>36.628333333333302</v>
          </cell>
          <cell r="CF7">
            <v>5</v>
          </cell>
          <cell r="CG7">
            <v>5</v>
          </cell>
          <cell r="CJ7">
            <v>6</v>
          </cell>
          <cell r="CN7">
            <v>6</v>
          </cell>
          <cell r="CP7">
            <v>0</v>
          </cell>
          <cell r="CQ7">
            <v>0</v>
          </cell>
          <cell r="CR7">
            <v>10</v>
          </cell>
          <cell r="CS7">
            <v>10</v>
          </cell>
          <cell r="CT7">
            <v>0</v>
          </cell>
          <cell r="CU7">
            <v>0</v>
          </cell>
          <cell r="CV7">
            <v>10</v>
          </cell>
          <cell r="CW7">
            <v>9</v>
          </cell>
          <cell r="CX7">
            <v>0.03</v>
          </cell>
          <cell r="CY7">
            <v>0.46</v>
          </cell>
          <cell r="CZ7">
            <v>0.03</v>
          </cell>
          <cell r="DA7">
            <v>13</v>
          </cell>
          <cell r="DB7">
            <v>13</v>
          </cell>
          <cell r="DC7">
            <v>53.367004796061302</v>
          </cell>
          <cell r="DD7">
            <v>46.789820200710402</v>
          </cell>
          <cell r="DE7">
            <v>6</v>
          </cell>
          <cell r="DF7">
            <v>6</v>
          </cell>
          <cell r="DG7">
            <v>15.7</v>
          </cell>
          <cell r="DH7">
            <v>22.27</v>
          </cell>
          <cell r="DI7">
            <v>10</v>
          </cell>
          <cell r="DJ7">
            <v>10</v>
          </cell>
          <cell r="DK7">
            <v>-2.1800000000000002</v>
          </cell>
          <cell r="DL7">
            <v>2</v>
          </cell>
          <cell r="DM7">
            <v>2</v>
          </cell>
          <cell r="DN7">
            <v>-12.1923937360179</v>
          </cell>
          <cell r="DO7">
            <v>-12.352941176470599</v>
          </cell>
          <cell r="DP7">
            <v>2</v>
          </cell>
          <cell r="DQ7">
            <v>2</v>
          </cell>
          <cell r="DR7">
            <v>0.192887575842662</v>
          </cell>
          <cell r="DS7">
            <v>0.28243632025822801</v>
          </cell>
          <cell r="DT7">
            <v>10</v>
          </cell>
          <cell r="DU7">
            <v>10</v>
          </cell>
          <cell r="DV7">
            <v>1.1854040262229399</v>
          </cell>
          <cell r="DW7">
            <v>2.1489720019647698</v>
          </cell>
          <cell r="DX7">
            <v>9</v>
          </cell>
          <cell r="DY7">
            <v>9</v>
          </cell>
          <cell r="DZ7">
            <v>1.80536766320916</v>
          </cell>
          <cell r="EA7">
            <v>3.44930253341591</v>
          </cell>
          <cell r="EB7">
            <v>3</v>
          </cell>
          <cell r="EC7">
            <v>3</v>
          </cell>
          <cell r="ED7">
            <v>62.511291779584496</v>
          </cell>
          <cell r="EE7">
            <v>71.809744779582402</v>
          </cell>
          <cell r="EF7">
            <v>12</v>
          </cell>
          <cell r="EG7">
            <v>12</v>
          </cell>
          <cell r="EI7" t="str">
            <v>-</v>
          </cell>
          <cell r="EJ7">
            <v>12</v>
          </cell>
          <cell r="EL7">
            <v>3169.38</v>
          </cell>
          <cell r="EN7">
            <v>7</v>
          </cell>
          <cell r="EP7">
            <v>2981.22</v>
          </cell>
          <cell r="EQ7">
            <v>11</v>
          </cell>
          <cell r="ER7">
            <v>11</v>
          </cell>
          <cell r="ES7">
            <v>1</v>
          </cell>
        </row>
        <row r="8">
          <cell r="A8">
            <v>9634</v>
          </cell>
          <cell r="B8" t="str">
            <v>BORBJERG SPK</v>
          </cell>
          <cell r="C8">
            <v>201906</v>
          </cell>
          <cell r="D8" t="str">
            <v>4</v>
          </cell>
          <cell r="E8" t="str">
            <v>MRJ</v>
          </cell>
          <cell r="F8">
            <v>8.1077520911545804</v>
          </cell>
          <cell r="G8">
            <v>7.6893544013725403</v>
          </cell>
          <cell r="H8">
            <v>12</v>
          </cell>
          <cell r="I8">
            <v>12</v>
          </cell>
          <cell r="J8">
            <v>48.1608872666012</v>
          </cell>
          <cell r="K8">
            <v>44.6028865266615</v>
          </cell>
          <cell r="L8">
            <v>13</v>
          </cell>
          <cell r="M8">
            <v>13</v>
          </cell>
          <cell r="N8">
            <v>2.7927937458346102</v>
          </cell>
          <cell r="O8">
            <v>2.8493238892466199</v>
          </cell>
          <cell r="P8">
            <v>11</v>
          </cell>
          <cell r="Q8">
            <v>11</v>
          </cell>
          <cell r="R8">
            <v>3.38147020247284</v>
          </cell>
          <cell r="S8">
            <v>3.6456523159338898</v>
          </cell>
          <cell r="T8">
            <v>13</v>
          </cell>
          <cell r="U8">
            <v>13</v>
          </cell>
          <cell r="V8">
            <v>1.6635325403579899</v>
          </cell>
          <cell r="W8">
            <v>3.4603776050173098</v>
          </cell>
          <cell r="X8">
            <v>9</v>
          </cell>
          <cell r="Y8">
            <v>9</v>
          </cell>
          <cell r="Z8">
            <v>22.887221751495201</v>
          </cell>
          <cell r="AA8">
            <v>25.441512816225</v>
          </cell>
          <cell r="AB8">
            <v>7</v>
          </cell>
          <cell r="AC8">
            <v>7</v>
          </cell>
          <cell r="AD8">
            <v>22.887221751495201</v>
          </cell>
          <cell r="AE8">
            <v>25.441512816225</v>
          </cell>
          <cell r="AF8">
            <v>8</v>
          </cell>
          <cell r="AG8">
            <v>8</v>
          </cell>
          <cell r="AH8">
            <v>22.887221751495201</v>
          </cell>
          <cell r="AI8">
            <v>25.441512816225</v>
          </cell>
          <cell r="AJ8">
            <v>8</v>
          </cell>
          <cell r="AK8">
            <v>8</v>
          </cell>
          <cell r="AL8">
            <v>-10.0398552679651</v>
          </cell>
          <cell r="AM8">
            <v>1.0693581590426999</v>
          </cell>
          <cell r="AN8">
            <v>4</v>
          </cell>
          <cell r="AO8">
            <v>4</v>
          </cell>
          <cell r="AP8">
            <v>-10.0398552679651</v>
          </cell>
          <cell r="AQ8">
            <v>1.0693581590426999</v>
          </cell>
          <cell r="AR8">
            <v>4</v>
          </cell>
          <cell r="AS8">
            <v>4</v>
          </cell>
          <cell r="AT8">
            <v>458.0950580617</v>
          </cell>
          <cell r="AU8">
            <v>413.51193808257199</v>
          </cell>
          <cell r="AV8">
            <v>8</v>
          </cell>
          <cell r="AW8">
            <v>8</v>
          </cell>
          <cell r="AX8">
            <v>22.432771779629601</v>
          </cell>
          <cell r="AY8">
            <v>25.598102483012099</v>
          </cell>
          <cell r="AZ8">
            <v>3</v>
          </cell>
          <cell r="BA8">
            <v>3</v>
          </cell>
          <cell r="BB8">
            <v>129.43</v>
          </cell>
          <cell r="BC8">
            <v>137.47999999999999</v>
          </cell>
          <cell r="BD8">
            <v>3</v>
          </cell>
          <cell r="BE8">
            <v>3</v>
          </cell>
          <cell r="BF8">
            <v>-8.0499999999999794</v>
          </cell>
          <cell r="BG8">
            <v>137.47999999999999</v>
          </cell>
          <cell r="BH8">
            <v>12</v>
          </cell>
          <cell r="BI8">
            <v>12</v>
          </cell>
          <cell r="BK8">
            <v>0.207872716309281</v>
          </cell>
          <cell r="BL8">
            <v>8</v>
          </cell>
          <cell r="BN8">
            <v>100</v>
          </cell>
          <cell r="BO8">
            <v>100</v>
          </cell>
          <cell r="BP8">
            <v>2</v>
          </cell>
          <cell r="BQ8">
            <v>1</v>
          </cell>
          <cell r="BR8">
            <v>4.8403135545705496</v>
          </cell>
          <cell r="BS8">
            <v>5.3808757244043797</v>
          </cell>
          <cell r="BT8">
            <v>3</v>
          </cell>
          <cell r="BU8">
            <v>3</v>
          </cell>
          <cell r="BV8">
            <v>55.064345627944398</v>
          </cell>
          <cell r="BW8">
            <v>55.093822585275497</v>
          </cell>
          <cell r="BX8">
            <v>4</v>
          </cell>
          <cell r="BY8">
            <v>4</v>
          </cell>
          <cell r="BZ8">
            <v>9.2711178285118301</v>
          </cell>
          <cell r="CA8">
            <v>9.6612469660986005</v>
          </cell>
          <cell r="CB8">
            <v>9</v>
          </cell>
          <cell r="CC8">
            <v>9</v>
          </cell>
          <cell r="CD8">
            <v>54.166998117360102</v>
          </cell>
          <cell r="CE8">
            <v>53.734112795886901</v>
          </cell>
          <cell r="CF8">
            <v>3</v>
          </cell>
          <cell r="CG8">
            <v>3</v>
          </cell>
          <cell r="CJ8">
            <v>7</v>
          </cell>
          <cell r="CN8">
            <v>7</v>
          </cell>
          <cell r="CP8">
            <v>37.3251925860394</v>
          </cell>
          <cell r="CQ8">
            <v>39.3316714017934</v>
          </cell>
          <cell r="CR8">
            <v>6</v>
          </cell>
          <cell r="CS8">
            <v>6</v>
          </cell>
          <cell r="CT8">
            <v>0.36995359642652198</v>
          </cell>
          <cell r="CU8">
            <v>0.33772289692549801</v>
          </cell>
          <cell r="CV8">
            <v>8</v>
          </cell>
          <cell r="CW8">
            <v>8</v>
          </cell>
          <cell r="CX8">
            <v>2.02</v>
          </cell>
          <cell r="CY8">
            <v>2.14</v>
          </cell>
          <cell r="CZ8">
            <v>2.02</v>
          </cell>
          <cell r="DA8">
            <v>5</v>
          </cell>
          <cell r="DB8">
            <v>5</v>
          </cell>
          <cell r="DC8">
            <v>62.431609550626099</v>
          </cell>
          <cell r="DD8">
            <v>62.077612003933098</v>
          </cell>
          <cell r="DE8">
            <v>4</v>
          </cell>
          <cell r="DF8">
            <v>4</v>
          </cell>
          <cell r="DG8">
            <v>10.54</v>
          </cell>
          <cell r="DH8">
            <v>10.54</v>
          </cell>
          <cell r="DI8">
            <v>1</v>
          </cell>
          <cell r="DJ8">
            <v>1</v>
          </cell>
          <cell r="DK8">
            <v>0.219999999999999</v>
          </cell>
          <cell r="DL8">
            <v>8</v>
          </cell>
          <cell r="DM8">
            <v>8</v>
          </cell>
          <cell r="DN8">
            <v>2.1317829457364201</v>
          </cell>
          <cell r="DO8">
            <v>0</v>
          </cell>
          <cell r="DP8">
            <v>9</v>
          </cell>
          <cell r="DQ8">
            <v>9</v>
          </cell>
          <cell r="DR8">
            <v>5.6052213605968797</v>
          </cell>
          <cell r="DS8">
            <v>6.1342358835371504</v>
          </cell>
          <cell r="DT8">
            <v>3</v>
          </cell>
          <cell r="DU8">
            <v>3</v>
          </cell>
          <cell r="DV8">
            <v>10.7908119002176</v>
          </cell>
          <cell r="DW8">
            <v>12.3153800548566</v>
          </cell>
          <cell r="DX8">
            <v>6</v>
          </cell>
          <cell r="DY8">
            <v>6</v>
          </cell>
          <cell r="DZ8">
            <v>8.4383634830435703</v>
          </cell>
          <cell r="EA8">
            <v>12.382182106869999</v>
          </cell>
          <cell r="EB8">
            <v>8</v>
          </cell>
          <cell r="EC8">
            <v>8</v>
          </cell>
          <cell r="ED8">
            <v>49.146509182105</v>
          </cell>
          <cell r="EE8">
            <v>56.237273129703397</v>
          </cell>
          <cell r="EF8">
            <v>13</v>
          </cell>
          <cell r="EG8">
            <v>13</v>
          </cell>
          <cell r="EH8">
            <v>6.9248267470771703</v>
          </cell>
          <cell r="EI8" t="str">
            <v>L (11)</v>
          </cell>
          <cell r="EJ8">
            <v>9</v>
          </cell>
          <cell r="EK8">
            <v>9</v>
          </cell>
          <cell r="EL8">
            <v>260.38</v>
          </cell>
          <cell r="EM8">
            <v>-1.8766958094663899</v>
          </cell>
          <cell r="EN8">
            <v>1</v>
          </cell>
          <cell r="EO8">
            <v>1</v>
          </cell>
          <cell r="EP8">
            <v>265.36</v>
          </cell>
          <cell r="EQ8">
            <v>1</v>
          </cell>
          <cell r="ER8">
            <v>1</v>
          </cell>
          <cell r="ES8">
            <v>1</v>
          </cell>
        </row>
        <row r="9">
          <cell r="A9">
            <v>9684</v>
          </cell>
          <cell r="B9" t="str">
            <v>FANØ SPK</v>
          </cell>
          <cell r="C9">
            <v>201906</v>
          </cell>
          <cell r="D9" t="str">
            <v>4</v>
          </cell>
          <cell r="E9" t="str">
            <v>LIH</v>
          </cell>
          <cell r="F9">
            <v>6.5453006980824497</v>
          </cell>
          <cell r="G9">
            <v>3.4896334848798798</v>
          </cell>
          <cell r="H9">
            <v>9</v>
          </cell>
          <cell r="I9">
            <v>9</v>
          </cell>
          <cell r="J9">
            <v>50.549863708995197</v>
          </cell>
          <cell r="K9">
            <v>60.770073992874799</v>
          </cell>
          <cell r="L9">
            <v>12</v>
          </cell>
          <cell r="M9">
            <v>12</v>
          </cell>
          <cell r="N9">
            <v>-1.5143435639396201</v>
          </cell>
          <cell r="O9">
            <v>-2.8904867302061801</v>
          </cell>
          <cell r="P9">
            <v>3</v>
          </cell>
          <cell r="Q9">
            <v>3</v>
          </cell>
          <cell r="R9">
            <v>1.41251333638165</v>
          </cell>
          <cell r="S9">
            <v>1.34682423312586</v>
          </cell>
          <cell r="T9">
            <v>3</v>
          </cell>
          <cell r="U9">
            <v>3</v>
          </cell>
          <cell r="V9">
            <v>1.2646700198140499</v>
          </cell>
          <cell r="W9">
            <v>2.39126846178495</v>
          </cell>
          <cell r="X9">
            <v>6</v>
          </cell>
          <cell r="Y9">
            <v>6</v>
          </cell>
          <cell r="Z9">
            <v>27.931034286704101</v>
          </cell>
          <cell r="AA9">
            <v>28.710173077702201</v>
          </cell>
          <cell r="AB9">
            <v>11</v>
          </cell>
          <cell r="AC9">
            <v>11</v>
          </cell>
          <cell r="AD9">
            <v>27.931034286704101</v>
          </cell>
          <cell r="AE9">
            <v>28.710173077702201</v>
          </cell>
          <cell r="AF9">
            <v>11</v>
          </cell>
          <cell r="AG9">
            <v>11</v>
          </cell>
          <cell r="AH9">
            <v>27.931034286704101</v>
          </cell>
          <cell r="AI9">
            <v>28.710173077702201</v>
          </cell>
          <cell r="AJ9">
            <v>11</v>
          </cell>
          <cell r="AK9">
            <v>11</v>
          </cell>
          <cell r="AL9">
            <v>-2.71380736329737</v>
          </cell>
          <cell r="AM9">
            <v>11.7282092989498</v>
          </cell>
          <cell r="AN9">
            <v>7</v>
          </cell>
          <cell r="AO9">
            <v>7</v>
          </cell>
          <cell r="AP9">
            <v>-2.71380736329737</v>
          </cell>
          <cell r="AQ9">
            <v>11.7282092989498</v>
          </cell>
          <cell r="AR9">
            <v>7</v>
          </cell>
          <cell r="AS9">
            <v>7</v>
          </cell>
          <cell r="AT9">
            <v>292.947212652632</v>
          </cell>
          <cell r="AU9">
            <v>270.79382526869801</v>
          </cell>
          <cell r="AV9">
            <v>10</v>
          </cell>
          <cell r="AW9">
            <v>10</v>
          </cell>
          <cell r="AX9">
            <v>8.3197345811764496</v>
          </cell>
          <cell r="AY9">
            <v>7.0129179243428199</v>
          </cell>
          <cell r="AZ9">
            <v>8</v>
          </cell>
          <cell r="BA9">
            <v>8</v>
          </cell>
          <cell r="BB9">
            <v>57.71</v>
          </cell>
          <cell r="BC9">
            <v>32.83</v>
          </cell>
          <cell r="BD9">
            <v>7</v>
          </cell>
          <cell r="BE9">
            <v>7</v>
          </cell>
          <cell r="BF9">
            <v>24.88</v>
          </cell>
          <cell r="BG9">
            <v>32.83</v>
          </cell>
          <cell r="BH9">
            <v>3</v>
          </cell>
          <cell r="BI9">
            <v>3</v>
          </cell>
          <cell r="BK9">
            <v>-1.1041837900687601</v>
          </cell>
          <cell r="BL9">
            <v>9</v>
          </cell>
          <cell r="BN9">
            <v>1.90217391304348</v>
          </cell>
          <cell r="BO9">
            <v>100</v>
          </cell>
          <cell r="BP9">
            <v>5</v>
          </cell>
          <cell r="BQ9">
            <v>5</v>
          </cell>
          <cell r="BR9">
            <v>8.2922037567908902</v>
          </cell>
          <cell r="BS9">
            <v>13.8750754548852</v>
          </cell>
          <cell r="BT9">
            <v>1</v>
          </cell>
          <cell r="BU9">
            <v>1</v>
          </cell>
          <cell r="BV9">
            <v>31.5089774215921</v>
          </cell>
          <cell r="BW9">
            <v>30.801479415979198</v>
          </cell>
          <cell r="BX9">
            <v>9</v>
          </cell>
          <cell r="BY9">
            <v>9</v>
          </cell>
          <cell r="BZ9">
            <v>18.0396085381829</v>
          </cell>
          <cell r="CA9">
            <v>21.711978622051799</v>
          </cell>
          <cell r="CB9">
            <v>4</v>
          </cell>
          <cell r="CC9">
            <v>4</v>
          </cell>
          <cell r="CD9">
            <v>28.245048932727101</v>
          </cell>
          <cell r="CE9">
            <v>28.047261273123901</v>
          </cell>
          <cell r="CF9">
            <v>8</v>
          </cell>
          <cell r="CG9">
            <v>8</v>
          </cell>
          <cell r="CJ9">
            <v>8</v>
          </cell>
          <cell r="CN9">
            <v>8</v>
          </cell>
          <cell r="CP9">
            <v>78.584608660554196</v>
          </cell>
          <cell r="CQ9">
            <v>87.480660616450606</v>
          </cell>
          <cell r="CR9">
            <v>2</v>
          </cell>
          <cell r="CS9">
            <v>2</v>
          </cell>
          <cell r="CT9">
            <v>1.56805169423811</v>
          </cell>
          <cell r="CU9">
            <v>1.20658850019702</v>
          </cell>
          <cell r="CV9">
            <v>3</v>
          </cell>
          <cell r="CW9">
            <v>3</v>
          </cell>
          <cell r="CX9">
            <v>3.49</v>
          </cell>
          <cell r="CY9">
            <v>4.33</v>
          </cell>
          <cell r="CZ9">
            <v>3.49</v>
          </cell>
          <cell r="DA9">
            <v>3</v>
          </cell>
          <cell r="DB9">
            <v>3</v>
          </cell>
          <cell r="DC9">
            <v>31.473997936206899</v>
          </cell>
          <cell r="DD9">
            <v>30.8607470188233</v>
          </cell>
          <cell r="DE9">
            <v>10</v>
          </cell>
          <cell r="DF9">
            <v>10</v>
          </cell>
          <cell r="DG9">
            <v>12.99</v>
          </cell>
          <cell r="DH9">
            <v>11.49</v>
          </cell>
          <cell r="DI9">
            <v>7</v>
          </cell>
          <cell r="DJ9">
            <v>7</v>
          </cell>
          <cell r="DK9">
            <v>-0.91</v>
          </cell>
          <cell r="DL9">
            <v>3</v>
          </cell>
          <cell r="DM9">
            <v>3</v>
          </cell>
          <cell r="DN9">
            <v>-6.5467625899280604</v>
          </cell>
          <cell r="DO9">
            <v>0</v>
          </cell>
          <cell r="DP9">
            <v>3</v>
          </cell>
          <cell r="DQ9">
            <v>3</v>
          </cell>
          <cell r="DR9">
            <v>3.3809414392079602</v>
          </cell>
          <cell r="DS9">
            <v>2.3224326540076401</v>
          </cell>
          <cell r="DT9">
            <v>5</v>
          </cell>
          <cell r="DU9">
            <v>5</v>
          </cell>
          <cell r="DV9">
            <v>2.9463814211483199</v>
          </cell>
          <cell r="DW9">
            <v>2.8159858227680399</v>
          </cell>
          <cell r="DX9">
            <v>8</v>
          </cell>
          <cell r="DY9">
            <v>8</v>
          </cell>
          <cell r="DZ9">
            <v>13.982631071908999</v>
          </cell>
          <cell r="EA9">
            <v>19.737730889375801</v>
          </cell>
          <cell r="EB9">
            <v>10</v>
          </cell>
          <cell r="EC9">
            <v>10</v>
          </cell>
          <cell r="ED9">
            <v>95.625587958607696</v>
          </cell>
          <cell r="EE9">
            <v>112.219419924338</v>
          </cell>
          <cell r="EF9">
            <v>7</v>
          </cell>
          <cell r="EG9">
            <v>7</v>
          </cell>
          <cell r="EH9">
            <v>71.476403061224502</v>
          </cell>
          <cell r="EI9" t="str">
            <v>THR (9)</v>
          </cell>
          <cell r="EJ9">
            <v>2</v>
          </cell>
          <cell r="EK9">
            <v>2</v>
          </cell>
          <cell r="EL9">
            <v>970.09</v>
          </cell>
          <cell r="EN9">
            <v>8</v>
          </cell>
          <cell r="EP9">
            <v>990.49</v>
          </cell>
          <cell r="EQ9">
            <v>5</v>
          </cell>
          <cell r="ER9">
            <v>5</v>
          </cell>
          <cell r="ES9">
            <v>2</v>
          </cell>
        </row>
        <row r="10">
          <cell r="A10">
            <v>13070</v>
          </cell>
          <cell r="B10" t="str">
            <v>FASTER ANK</v>
          </cell>
          <cell r="C10">
            <v>201906</v>
          </cell>
          <cell r="D10" t="str">
            <v>4</v>
          </cell>
          <cell r="E10" t="str">
            <v>SAEI</v>
          </cell>
          <cell r="F10">
            <v>0.23120775163698601</v>
          </cell>
          <cell r="G10">
            <v>1.1369002215684101</v>
          </cell>
          <cell r="H10">
            <v>3</v>
          </cell>
          <cell r="I10">
            <v>3</v>
          </cell>
          <cell r="J10">
            <v>98.417683295083904</v>
          </cell>
          <cell r="K10">
            <v>91.224375175512506</v>
          </cell>
          <cell r="L10">
            <v>4</v>
          </cell>
          <cell r="M10">
            <v>4</v>
          </cell>
          <cell r="N10">
            <v>0.57110071497925696</v>
          </cell>
          <cell r="O10">
            <v>0.17005764518126401</v>
          </cell>
          <cell r="P10">
            <v>6</v>
          </cell>
          <cell r="Q10">
            <v>6</v>
          </cell>
          <cell r="R10">
            <v>2.5657660617010198</v>
          </cell>
          <cell r="S10">
            <v>2.5935371668349401</v>
          </cell>
          <cell r="T10">
            <v>5</v>
          </cell>
          <cell r="U10">
            <v>5</v>
          </cell>
          <cell r="V10">
            <v>1.6706358982781699</v>
          </cell>
          <cell r="W10">
            <v>2.7589889640441401</v>
          </cell>
          <cell r="X10">
            <v>10</v>
          </cell>
          <cell r="Y10">
            <v>10</v>
          </cell>
          <cell r="Z10">
            <v>21.278213417180002</v>
          </cell>
          <cell r="AA10">
            <v>21.355816620801299</v>
          </cell>
          <cell r="AB10">
            <v>5</v>
          </cell>
          <cell r="AC10">
            <v>5</v>
          </cell>
          <cell r="AD10">
            <v>21.278213417180002</v>
          </cell>
          <cell r="AE10">
            <v>21.355816709384701</v>
          </cell>
          <cell r="AF10">
            <v>5</v>
          </cell>
          <cell r="AG10">
            <v>5</v>
          </cell>
          <cell r="AH10">
            <v>21.278213417180002</v>
          </cell>
          <cell r="AI10">
            <v>21.355816709384701</v>
          </cell>
          <cell r="AJ10">
            <v>6</v>
          </cell>
          <cell r="AK10">
            <v>6</v>
          </cell>
          <cell r="AL10">
            <v>-0.363382460435624</v>
          </cell>
          <cell r="AM10">
            <v>-2.4964061860701499</v>
          </cell>
          <cell r="AN10">
            <v>9</v>
          </cell>
          <cell r="AO10">
            <v>9</v>
          </cell>
          <cell r="AP10">
            <v>-0.363382460435624</v>
          </cell>
          <cell r="AQ10">
            <v>-2.4964061860701499</v>
          </cell>
          <cell r="AR10">
            <v>9</v>
          </cell>
          <cell r="AS10">
            <v>9</v>
          </cell>
          <cell r="AT10">
            <v>499.96909405993102</v>
          </cell>
          <cell r="AU10">
            <v>516.67389758325896</v>
          </cell>
          <cell r="AV10">
            <v>7</v>
          </cell>
          <cell r="AW10">
            <v>7</v>
          </cell>
          <cell r="AX10">
            <v>-1.6056447332622701</v>
          </cell>
          <cell r="AY10">
            <v>19.4812738473344</v>
          </cell>
          <cell r="AZ10">
            <v>12</v>
          </cell>
          <cell r="BA10">
            <v>12</v>
          </cell>
          <cell r="BB10">
            <v>177.26</v>
          </cell>
          <cell r="BC10">
            <v>144.41999999999999</v>
          </cell>
          <cell r="BD10">
            <v>1</v>
          </cell>
          <cell r="BE10">
            <v>1</v>
          </cell>
          <cell r="BF10">
            <v>32.840000000000003</v>
          </cell>
          <cell r="BG10">
            <v>144.41999999999999</v>
          </cell>
          <cell r="BH10">
            <v>1</v>
          </cell>
          <cell r="BI10">
            <v>1</v>
          </cell>
          <cell r="BK10">
            <v>4.0162415041045098E-2</v>
          </cell>
          <cell r="BL10">
            <v>10</v>
          </cell>
          <cell r="BO10">
            <v>0</v>
          </cell>
          <cell r="BP10">
            <v>11</v>
          </cell>
          <cell r="BR10">
            <v>2.6352723100008801</v>
          </cell>
          <cell r="BS10">
            <v>2.2347318757794299</v>
          </cell>
          <cell r="BT10">
            <v>9</v>
          </cell>
          <cell r="BU10">
            <v>9</v>
          </cell>
          <cell r="BV10">
            <v>61.942052470169102</v>
          </cell>
          <cell r="BW10">
            <v>57.634453895698002</v>
          </cell>
          <cell r="BX10">
            <v>2</v>
          </cell>
          <cell r="BY10">
            <v>2</v>
          </cell>
          <cell r="BZ10">
            <v>8.9177860213469806</v>
          </cell>
          <cell r="CA10">
            <v>7.5539446150501401</v>
          </cell>
          <cell r="CB10">
            <v>10</v>
          </cell>
          <cell r="CC10">
            <v>10</v>
          </cell>
          <cell r="CD10">
            <v>57.107176815631199</v>
          </cell>
          <cell r="CE10">
            <v>54.281259341794197</v>
          </cell>
          <cell r="CF10">
            <v>2</v>
          </cell>
          <cell r="CG10">
            <v>2</v>
          </cell>
          <cell r="CJ10">
            <v>9</v>
          </cell>
          <cell r="CN10">
            <v>9</v>
          </cell>
          <cell r="CP10">
            <v>71.753190847205204</v>
          </cell>
          <cell r="CQ10">
            <v>70.835871589383402</v>
          </cell>
          <cell r="CR10">
            <v>3</v>
          </cell>
          <cell r="CS10">
            <v>3</v>
          </cell>
          <cell r="CT10">
            <v>0.68748300035617704</v>
          </cell>
          <cell r="CU10">
            <v>0.37416450305674498</v>
          </cell>
          <cell r="CV10">
            <v>4</v>
          </cell>
          <cell r="CW10">
            <v>4</v>
          </cell>
          <cell r="CX10">
            <v>4.82</v>
          </cell>
          <cell r="CY10">
            <v>2.9</v>
          </cell>
          <cell r="CZ10">
            <v>4.82</v>
          </cell>
          <cell r="DA10">
            <v>2</v>
          </cell>
          <cell r="DB10">
            <v>2</v>
          </cell>
          <cell r="DC10">
            <v>43.180755020350297</v>
          </cell>
          <cell r="DD10">
            <v>48.078448273282</v>
          </cell>
          <cell r="DE10">
            <v>9</v>
          </cell>
          <cell r="DF10">
            <v>9</v>
          </cell>
          <cell r="DG10">
            <v>12.858000000000001</v>
          </cell>
          <cell r="DH10">
            <v>11.308999999999999</v>
          </cell>
          <cell r="DI10">
            <v>6</v>
          </cell>
          <cell r="DJ10">
            <v>6</v>
          </cell>
          <cell r="DK10">
            <v>0.45900000000000102</v>
          </cell>
          <cell r="DL10">
            <v>9</v>
          </cell>
          <cell r="DM10">
            <v>9</v>
          </cell>
          <cell r="DN10">
            <v>3.7019114444713401</v>
          </cell>
          <cell r="DO10">
            <v>11.2616654702082</v>
          </cell>
          <cell r="DP10">
            <v>10</v>
          </cell>
          <cell r="DQ10">
            <v>10</v>
          </cell>
          <cell r="DR10">
            <v>2.0747730372188098</v>
          </cell>
          <cell r="DS10">
            <v>2.1871282625428599</v>
          </cell>
          <cell r="DT10">
            <v>6</v>
          </cell>
          <cell r="DU10">
            <v>6</v>
          </cell>
          <cell r="DV10">
            <v>21.8405059603935</v>
          </cell>
          <cell r="DW10">
            <v>24.306818976978501</v>
          </cell>
          <cell r="DX10">
            <v>1</v>
          </cell>
          <cell r="DY10">
            <v>1</v>
          </cell>
          <cell r="DZ10">
            <v>4.6249348731966897</v>
          </cell>
          <cell r="EA10">
            <v>7.4060375681050399</v>
          </cell>
          <cell r="EB10">
            <v>7</v>
          </cell>
          <cell r="EC10">
            <v>7</v>
          </cell>
          <cell r="ED10">
            <v>110.400109619074</v>
          </cell>
          <cell r="EE10">
            <v>104.417013682332</v>
          </cell>
          <cell r="EF10">
            <v>3</v>
          </cell>
          <cell r="EG10">
            <v>3</v>
          </cell>
          <cell r="EH10">
            <v>9.2016806722688997</v>
          </cell>
          <cell r="EI10" t="str">
            <v>Ha (9)</v>
          </cell>
          <cell r="EJ10">
            <v>8</v>
          </cell>
          <cell r="EK10">
            <v>8</v>
          </cell>
          <cell r="EL10">
            <v>687.21289999999999</v>
          </cell>
          <cell r="EN10">
            <v>9</v>
          </cell>
          <cell r="EP10">
            <v>527.20240000000001</v>
          </cell>
          <cell r="EQ10">
            <v>4</v>
          </cell>
          <cell r="ER10">
            <v>4</v>
          </cell>
          <cell r="ES10">
            <v>1</v>
          </cell>
        </row>
        <row r="11">
          <cell r="A11">
            <v>13220</v>
          </cell>
          <cell r="B11" t="str">
            <v>ANDELSKASSEN OIKOS</v>
          </cell>
          <cell r="C11">
            <v>201906</v>
          </cell>
          <cell r="D11" t="str">
            <v>4</v>
          </cell>
          <cell r="E11" t="str">
            <v>SHE</v>
          </cell>
          <cell r="F11">
            <v>0.74304092270156397</v>
          </cell>
          <cell r="G11">
            <v>21.230369583185698</v>
          </cell>
          <cell r="H11">
            <v>5</v>
          </cell>
          <cell r="I11">
            <v>5</v>
          </cell>
          <cell r="J11">
            <v>96.867695184665706</v>
          </cell>
          <cell r="K11">
            <v>53.163238739911499</v>
          </cell>
          <cell r="L11">
            <v>5</v>
          </cell>
          <cell r="M11">
            <v>5</v>
          </cell>
          <cell r="N11">
            <v>-0.12400228050171</v>
          </cell>
          <cell r="O11">
            <v>2.98140417457306</v>
          </cell>
          <cell r="P11">
            <v>4</v>
          </cell>
          <cell r="Q11">
            <v>4</v>
          </cell>
          <cell r="R11">
            <v>2.8637666498061001</v>
          </cell>
          <cell r="S11">
            <v>3.1190513775268598</v>
          </cell>
          <cell r="T11">
            <v>11</v>
          </cell>
          <cell r="U11">
            <v>11</v>
          </cell>
          <cell r="V11">
            <v>0.73343449671218996</v>
          </cell>
          <cell r="W11">
            <v>1.4049195398029599</v>
          </cell>
          <cell r="X11">
            <v>2</v>
          </cell>
          <cell r="Y11">
            <v>2</v>
          </cell>
          <cell r="Z11">
            <v>14.4406328235307</v>
          </cell>
          <cell r="AA11">
            <v>15.5728852479309</v>
          </cell>
          <cell r="AB11">
            <v>1</v>
          </cell>
          <cell r="AC11">
            <v>1</v>
          </cell>
          <cell r="AD11">
            <v>13.6130875701338</v>
          </cell>
          <cell r="AE11">
            <v>14.1001839359029</v>
          </cell>
          <cell r="AF11">
            <v>1</v>
          </cell>
          <cell r="AG11">
            <v>1</v>
          </cell>
          <cell r="AH11">
            <v>13.6130875701338</v>
          </cell>
          <cell r="AI11">
            <v>14.1001839359029</v>
          </cell>
          <cell r="AJ11">
            <v>1</v>
          </cell>
          <cell r="AK11">
            <v>1</v>
          </cell>
          <cell r="AL11">
            <v>-3.4545390895844901</v>
          </cell>
          <cell r="AM11">
            <v>28.2919496863957</v>
          </cell>
          <cell r="AN11">
            <v>6</v>
          </cell>
          <cell r="AO11">
            <v>6</v>
          </cell>
          <cell r="AP11">
            <v>-3.4545390895844901</v>
          </cell>
          <cell r="AQ11">
            <v>28.2919496863957</v>
          </cell>
          <cell r="AR11">
            <v>6</v>
          </cell>
          <cell r="AS11">
            <v>6</v>
          </cell>
          <cell r="AT11">
            <v>828.28157304449803</v>
          </cell>
          <cell r="AU11">
            <v>762.38081533848595</v>
          </cell>
          <cell r="AV11">
            <v>1</v>
          </cell>
          <cell r="AW11">
            <v>1</v>
          </cell>
          <cell r="AX11">
            <v>6.6652053421847803</v>
          </cell>
          <cell r="AY11">
            <v>4.4088798796835196</v>
          </cell>
          <cell r="AZ11">
            <v>9</v>
          </cell>
          <cell r="BA11">
            <v>9</v>
          </cell>
          <cell r="BD11">
            <v>12</v>
          </cell>
          <cell r="BF11">
            <v>0</v>
          </cell>
          <cell r="BG11">
            <v>0</v>
          </cell>
          <cell r="BH11">
            <v>9</v>
          </cell>
          <cell r="BI11">
            <v>7</v>
          </cell>
          <cell r="BJ11">
            <v>-184.11764705882399</v>
          </cell>
          <cell r="BK11">
            <v>-0.20381984036487999</v>
          </cell>
          <cell r="BL11">
            <v>1</v>
          </cell>
          <cell r="BM11">
            <v>1</v>
          </cell>
          <cell r="BN11">
            <v>0</v>
          </cell>
          <cell r="BP11">
            <v>7</v>
          </cell>
          <cell r="BQ11">
            <v>6</v>
          </cell>
          <cell r="BR11">
            <v>2.8990877993158501</v>
          </cell>
          <cell r="BS11">
            <v>3.04516129032258</v>
          </cell>
          <cell r="BT11">
            <v>7</v>
          </cell>
          <cell r="BU11">
            <v>7</v>
          </cell>
          <cell r="BV11">
            <v>43.026883677395901</v>
          </cell>
          <cell r="BW11">
            <v>37.472384844802797</v>
          </cell>
          <cell r="BX11">
            <v>7</v>
          </cell>
          <cell r="BY11">
            <v>7</v>
          </cell>
          <cell r="BZ11">
            <v>47.609328688055697</v>
          </cell>
          <cell r="CA11">
            <v>9.1709930409808909</v>
          </cell>
          <cell r="CB11">
            <v>2</v>
          </cell>
          <cell r="CC11">
            <v>2</v>
          </cell>
          <cell r="CD11">
            <v>1.5157818106182701</v>
          </cell>
          <cell r="CE11">
            <v>34.386391251518802</v>
          </cell>
          <cell r="CF11">
            <v>11</v>
          </cell>
          <cell r="CG11">
            <v>11</v>
          </cell>
          <cell r="CJ11">
            <v>10</v>
          </cell>
          <cell r="CN11">
            <v>10</v>
          </cell>
          <cell r="CP11">
            <v>2.3172615915061301</v>
          </cell>
          <cell r="CQ11">
            <v>2.27159486212051</v>
          </cell>
          <cell r="CR11">
            <v>9</v>
          </cell>
          <cell r="CS11">
            <v>9</v>
          </cell>
          <cell r="CT11">
            <v>2.3172615915061301</v>
          </cell>
          <cell r="CU11">
            <v>2.2715948191486302</v>
          </cell>
          <cell r="CV11">
            <v>2</v>
          </cell>
          <cell r="CW11">
            <v>2</v>
          </cell>
          <cell r="CX11">
            <v>0.2</v>
          </cell>
          <cell r="CY11">
            <v>1.28</v>
          </cell>
          <cell r="CZ11">
            <v>0.2</v>
          </cell>
          <cell r="DA11">
            <v>11</v>
          </cell>
          <cell r="DB11">
            <v>11</v>
          </cell>
          <cell r="DC11">
            <v>58.761001452618999</v>
          </cell>
          <cell r="DD11">
            <v>61.0535365081764</v>
          </cell>
          <cell r="DE11">
            <v>5</v>
          </cell>
          <cell r="DF11">
            <v>5</v>
          </cell>
          <cell r="DG11">
            <v>12.38</v>
          </cell>
          <cell r="DH11">
            <v>9.86</v>
          </cell>
          <cell r="DI11">
            <v>5</v>
          </cell>
          <cell r="DJ11">
            <v>5</v>
          </cell>
          <cell r="DK11">
            <v>-0.60999999999999899</v>
          </cell>
          <cell r="DL11">
            <v>4</v>
          </cell>
          <cell r="DM11">
            <v>4</v>
          </cell>
          <cell r="DN11">
            <v>-4.6959199384141597</v>
          </cell>
          <cell r="DO11">
            <v>-3.84900074019244</v>
          </cell>
          <cell r="DP11">
            <v>4</v>
          </cell>
          <cell r="DQ11">
            <v>4</v>
          </cell>
          <cell r="DT11">
            <v>12</v>
          </cell>
          <cell r="DV11">
            <v>0.72555386339473005</v>
          </cell>
          <cell r="DW11">
            <v>1.7366223908918399</v>
          </cell>
          <cell r="DX11">
            <v>10</v>
          </cell>
          <cell r="DY11">
            <v>10</v>
          </cell>
          <cell r="DZ11">
            <v>-1.27654743371582</v>
          </cell>
          <cell r="EA11">
            <v>3.5702222161732502</v>
          </cell>
          <cell r="EB11">
            <v>1</v>
          </cell>
          <cell r="EC11">
            <v>1</v>
          </cell>
          <cell r="ED11">
            <v>99.550561797752806</v>
          </cell>
          <cell r="EE11">
            <v>48.636009353078698</v>
          </cell>
          <cell r="EF11">
            <v>4</v>
          </cell>
          <cell r="EG11">
            <v>4</v>
          </cell>
          <cell r="EI11" t="str">
            <v>-</v>
          </cell>
          <cell r="EJ11">
            <v>13</v>
          </cell>
          <cell r="EL11">
            <v>1728.33</v>
          </cell>
          <cell r="EN11">
            <v>10</v>
          </cell>
          <cell r="EP11">
            <v>1908.69</v>
          </cell>
          <cell r="EQ11">
            <v>8</v>
          </cell>
          <cell r="ER11">
            <v>8</v>
          </cell>
          <cell r="ES11">
            <v>1</v>
          </cell>
        </row>
        <row r="12">
          <cell r="A12">
            <v>13290</v>
          </cell>
          <cell r="B12" t="str">
            <v>ANDL. FÆLLESKASSEN</v>
          </cell>
          <cell r="C12">
            <v>201906</v>
          </cell>
          <cell r="D12" t="str">
            <v>4</v>
          </cell>
          <cell r="E12" t="str">
            <v>SIV</v>
          </cell>
          <cell r="F12">
            <v>2.9010840108401101</v>
          </cell>
          <cell r="G12">
            <v>1.8015560664510499</v>
          </cell>
          <cell r="H12">
            <v>7</v>
          </cell>
          <cell r="I12">
            <v>7</v>
          </cell>
          <cell r="J12">
            <v>84.467005076142101</v>
          </cell>
          <cell r="K12">
            <v>88.923494649416995</v>
          </cell>
          <cell r="L12">
            <v>8</v>
          </cell>
          <cell r="M12">
            <v>8</v>
          </cell>
          <cell r="N12">
            <v>0.68904593639575995</v>
          </cell>
          <cell r="O12">
            <v>0.66289167778292002</v>
          </cell>
          <cell r="P12">
            <v>7</v>
          </cell>
          <cell r="Q12">
            <v>7</v>
          </cell>
          <cell r="R12">
            <v>2.76396015506405</v>
          </cell>
          <cell r="S12">
            <v>2.7371895503763599</v>
          </cell>
          <cell r="T12">
            <v>9</v>
          </cell>
          <cell r="U12">
            <v>9</v>
          </cell>
          <cell r="V12">
            <v>1.4562345531872201</v>
          </cell>
          <cell r="W12">
            <v>2.6156261321096501</v>
          </cell>
          <cell r="X12">
            <v>7</v>
          </cell>
          <cell r="Y12">
            <v>7</v>
          </cell>
          <cell r="Z12">
            <v>20.212945293869801</v>
          </cell>
          <cell r="AA12">
            <v>19.644840775397</v>
          </cell>
          <cell r="AB12">
            <v>4</v>
          </cell>
          <cell r="AC12">
            <v>4</v>
          </cell>
          <cell r="AD12">
            <v>20.212945293869801</v>
          </cell>
          <cell r="AE12">
            <v>19.6448406877509</v>
          </cell>
          <cell r="AF12">
            <v>4</v>
          </cell>
          <cell r="AG12">
            <v>4</v>
          </cell>
          <cell r="AH12">
            <v>20.212945293869801</v>
          </cell>
          <cell r="AI12">
            <v>19.6448406877509</v>
          </cell>
          <cell r="AJ12">
            <v>5</v>
          </cell>
          <cell r="AK12">
            <v>5</v>
          </cell>
          <cell r="AL12">
            <v>2.8918768807993001</v>
          </cell>
          <cell r="AM12">
            <v>-15.0495682915427</v>
          </cell>
          <cell r="AN12">
            <v>10</v>
          </cell>
          <cell r="AO12">
            <v>10</v>
          </cell>
          <cell r="AP12">
            <v>2.8918768807993001</v>
          </cell>
          <cell r="AQ12">
            <v>-15.0495682915427</v>
          </cell>
          <cell r="AR12">
            <v>10</v>
          </cell>
          <cell r="AS12">
            <v>10</v>
          </cell>
          <cell r="AT12">
            <v>565.09452063187098</v>
          </cell>
          <cell r="AU12">
            <v>484.36521098148398</v>
          </cell>
          <cell r="AV12">
            <v>5</v>
          </cell>
          <cell r="AW12">
            <v>5</v>
          </cell>
          <cell r="AX12">
            <v>18.656791601781201</v>
          </cell>
          <cell r="AY12">
            <v>21.1351044132876</v>
          </cell>
          <cell r="AZ12">
            <v>4</v>
          </cell>
          <cell r="BA12">
            <v>4</v>
          </cell>
          <cell r="BB12">
            <v>100.49</v>
          </cell>
          <cell r="BC12">
            <v>88.04</v>
          </cell>
          <cell r="BD12">
            <v>5</v>
          </cell>
          <cell r="BE12">
            <v>5</v>
          </cell>
          <cell r="BF12">
            <v>12.45</v>
          </cell>
          <cell r="BG12">
            <v>88.04</v>
          </cell>
          <cell r="BH12">
            <v>5</v>
          </cell>
          <cell r="BI12">
            <v>5</v>
          </cell>
          <cell r="BK12">
            <v>-0.17807327506044299</v>
          </cell>
          <cell r="BL12">
            <v>11</v>
          </cell>
          <cell r="BP12">
            <v>12</v>
          </cell>
          <cell r="BR12">
            <v>4.1700762506974201</v>
          </cell>
          <cell r="BS12">
            <v>5.4237334277080604</v>
          </cell>
          <cell r="BT12">
            <v>5</v>
          </cell>
          <cell r="BU12">
            <v>5</v>
          </cell>
          <cell r="BV12">
            <v>84.341762934843103</v>
          </cell>
          <cell r="BW12">
            <v>83.862231524854494</v>
          </cell>
          <cell r="BX12">
            <v>1</v>
          </cell>
          <cell r="BY12">
            <v>1</v>
          </cell>
          <cell r="BZ12">
            <v>16.6056468239683</v>
          </cell>
          <cell r="CA12">
            <v>20.911597473046999</v>
          </cell>
          <cell r="CB12">
            <v>5</v>
          </cell>
          <cell r="CC12">
            <v>5</v>
          </cell>
          <cell r="CD12">
            <v>76.999132768269106</v>
          </cell>
          <cell r="CE12">
            <v>72.422624993535607</v>
          </cell>
          <cell r="CF12">
            <v>1</v>
          </cell>
          <cell r="CG12">
            <v>1</v>
          </cell>
          <cell r="CJ12">
            <v>11</v>
          </cell>
          <cell r="CN12">
            <v>11</v>
          </cell>
          <cell r="CP12">
            <v>87.766659729146795</v>
          </cell>
          <cell r="CQ12">
            <v>82.7823814532114</v>
          </cell>
          <cell r="CR12">
            <v>1</v>
          </cell>
          <cell r="CS12">
            <v>1</v>
          </cell>
          <cell r="CT12">
            <v>2.6989349248660002</v>
          </cell>
          <cell r="CU12">
            <v>0.94737831458105803</v>
          </cell>
          <cell r="CV12">
            <v>1</v>
          </cell>
          <cell r="CW12">
            <v>1</v>
          </cell>
          <cell r="CX12">
            <v>6.7</v>
          </cell>
          <cell r="CY12">
            <v>6.27</v>
          </cell>
          <cell r="CZ12">
            <v>6.7</v>
          </cell>
          <cell r="DA12">
            <v>1</v>
          </cell>
          <cell r="DB12">
            <v>1</v>
          </cell>
          <cell r="DC12">
            <v>49.595357273772997</v>
          </cell>
          <cell r="DD12">
            <v>47.924707453100098</v>
          </cell>
          <cell r="DE12">
            <v>7</v>
          </cell>
          <cell r="DF12">
            <v>7</v>
          </cell>
          <cell r="DG12">
            <v>13.4</v>
          </cell>
          <cell r="DH12">
            <v>10.24</v>
          </cell>
          <cell r="DI12">
            <v>8</v>
          </cell>
          <cell r="DJ12">
            <v>8</v>
          </cell>
          <cell r="DK12">
            <v>3.0000000000001099E-2</v>
          </cell>
          <cell r="DL12">
            <v>7</v>
          </cell>
          <cell r="DM12">
            <v>7</v>
          </cell>
          <cell r="DN12">
            <v>0.22438294689603999</v>
          </cell>
          <cell r="DO12">
            <v>30.56640625</v>
          </cell>
          <cell r="DP12">
            <v>7</v>
          </cell>
          <cell r="DQ12">
            <v>7</v>
          </cell>
          <cell r="DR12">
            <v>6.8179282127580398</v>
          </cell>
          <cell r="DS12">
            <v>6.8399564507348902</v>
          </cell>
          <cell r="DT12">
            <v>2</v>
          </cell>
          <cell r="DU12">
            <v>2</v>
          </cell>
          <cell r="DV12">
            <v>0.41007997024363002</v>
          </cell>
          <cell r="DW12">
            <v>0.25530756668481203</v>
          </cell>
          <cell r="DX12">
            <v>11</v>
          </cell>
          <cell r="DY12">
            <v>11</v>
          </cell>
          <cell r="DZ12">
            <v>2.9004378750905602</v>
          </cell>
          <cell r="EA12">
            <v>7.9134221396982696</v>
          </cell>
          <cell r="EB12">
            <v>5</v>
          </cell>
          <cell r="EC12">
            <v>5</v>
          </cell>
          <cell r="ED12">
            <v>89.200258676438906</v>
          </cell>
          <cell r="EE12">
            <v>87.250996015936295</v>
          </cell>
          <cell r="EF12">
            <v>8</v>
          </cell>
          <cell r="EG12">
            <v>8</v>
          </cell>
          <cell r="EH12">
            <v>29.642173464879999</v>
          </cell>
          <cell r="EI12" t="str">
            <v>ØE (33)</v>
          </cell>
          <cell r="EJ12">
            <v>4</v>
          </cell>
          <cell r="EK12">
            <v>4</v>
          </cell>
          <cell r="EL12">
            <v>1641.457224685</v>
          </cell>
          <cell r="EN12">
            <v>11</v>
          </cell>
          <cell r="EP12">
            <v>1544.6129803480001</v>
          </cell>
          <cell r="EQ12">
            <v>7</v>
          </cell>
          <cell r="ER12">
            <v>7</v>
          </cell>
          <cell r="ES12">
            <v>1</v>
          </cell>
        </row>
        <row r="13">
          <cell r="A13">
            <v>13350</v>
          </cell>
          <cell r="B13" t="str">
            <v>ØSTERVRAA ANK</v>
          </cell>
          <cell r="C13">
            <v>201906</v>
          </cell>
          <cell r="D13" t="str">
            <v>4</v>
          </cell>
          <cell r="E13" t="str">
            <v>HTL</v>
          </cell>
          <cell r="F13">
            <v>-25.290090508238599</v>
          </cell>
          <cell r="G13">
            <v>-18.039150904435399</v>
          </cell>
          <cell r="H13">
            <v>1</v>
          </cell>
          <cell r="I13">
            <v>1</v>
          </cell>
          <cell r="J13">
            <v>220.14329016257901</v>
          </cell>
          <cell r="K13">
            <v>196.25385632437201</v>
          </cell>
          <cell r="L13">
            <v>1</v>
          </cell>
          <cell r="M13">
            <v>1</v>
          </cell>
          <cell r="N13">
            <v>-7.9405188393027801</v>
          </cell>
          <cell r="O13">
            <v>-9.8398145763584903</v>
          </cell>
          <cell r="P13">
            <v>2</v>
          </cell>
          <cell r="Q13">
            <v>2</v>
          </cell>
          <cell r="R13">
            <v>3.29763127894048</v>
          </cell>
          <cell r="S13">
            <v>3.0867547929615702</v>
          </cell>
          <cell r="T13">
            <v>12</v>
          </cell>
          <cell r="U13">
            <v>12</v>
          </cell>
          <cell r="V13">
            <v>-0.35819341036720098</v>
          </cell>
          <cell r="W13">
            <v>0.63818611573141903</v>
          </cell>
          <cell r="X13">
            <v>1</v>
          </cell>
          <cell r="Y13">
            <v>1</v>
          </cell>
          <cell r="Z13">
            <v>23.084598959418202</v>
          </cell>
          <cell r="AA13">
            <v>17.8366102976706</v>
          </cell>
          <cell r="AB13">
            <v>8</v>
          </cell>
          <cell r="AC13">
            <v>8</v>
          </cell>
          <cell r="AD13">
            <v>22.262798372102001</v>
          </cell>
          <cell r="AE13">
            <v>16.2695461884725</v>
          </cell>
          <cell r="AF13">
            <v>7</v>
          </cell>
          <cell r="AG13">
            <v>7</v>
          </cell>
          <cell r="AH13">
            <v>13.9763091166629</v>
          </cell>
          <cell r="AI13">
            <v>11.8572862610337</v>
          </cell>
          <cell r="AJ13">
            <v>2</v>
          </cell>
          <cell r="AK13">
            <v>2</v>
          </cell>
          <cell r="AL13">
            <v>36.837242503272101</v>
          </cell>
          <cell r="AM13">
            <v>94.053116493376194</v>
          </cell>
          <cell r="AN13">
            <v>13</v>
          </cell>
          <cell r="AO13">
            <v>13</v>
          </cell>
          <cell r="AP13">
            <v>17.871060957623701</v>
          </cell>
          <cell r="AQ13">
            <v>41.426400309675898</v>
          </cell>
          <cell r="AR13">
            <v>13</v>
          </cell>
          <cell r="AS13">
            <v>13</v>
          </cell>
          <cell r="AT13">
            <v>718.71442818540902</v>
          </cell>
          <cell r="AU13">
            <v>673.49448940642799</v>
          </cell>
          <cell r="AV13">
            <v>2</v>
          </cell>
          <cell r="AW13">
            <v>2</v>
          </cell>
          <cell r="AX13">
            <v>37.967363751584301</v>
          </cell>
          <cell r="AY13">
            <v>-17.617628504927001</v>
          </cell>
          <cell r="AZ13">
            <v>2</v>
          </cell>
          <cell r="BA13">
            <v>2</v>
          </cell>
          <cell r="BB13">
            <v>37.159999999999997</v>
          </cell>
          <cell r="BC13">
            <v>223.32</v>
          </cell>
          <cell r="BD13">
            <v>9</v>
          </cell>
          <cell r="BE13">
            <v>9</v>
          </cell>
          <cell r="BF13">
            <v>-186.16</v>
          </cell>
          <cell r="BG13">
            <v>223.32</v>
          </cell>
          <cell r="BH13">
            <v>13</v>
          </cell>
          <cell r="BI13">
            <v>13</v>
          </cell>
          <cell r="BK13">
            <v>0.61675546726291897</v>
          </cell>
          <cell r="BL13">
            <v>12</v>
          </cell>
          <cell r="BN13">
            <v>5.3727705771574197</v>
          </cell>
          <cell r="BP13">
            <v>4</v>
          </cell>
          <cell r="BQ13">
            <v>4</v>
          </cell>
          <cell r="BR13">
            <v>2.8975870065748501</v>
          </cell>
          <cell r="BS13">
            <v>21.973731650785499</v>
          </cell>
          <cell r="BT13">
            <v>8</v>
          </cell>
          <cell r="BU13">
            <v>8</v>
          </cell>
          <cell r="BV13">
            <v>56.069515436515999</v>
          </cell>
          <cell r="BW13">
            <v>38.6451194290117</v>
          </cell>
          <cell r="BX13">
            <v>3</v>
          </cell>
          <cell r="BY13">
            <v>3</v>
          </cell>
          <cell r="BZ13">
            <v>49.100797382948301</v>
          </cell>
          <cell r="CA13">
            <v>46.710126120280599</v>
          </cell>
          <cell r="CB13">
            <v>1</v>
          </cell>
          <cell r="CC13">
            <v>1</v>
          </cell>
          <cell r="CD13">
            <v>29.763238601512999</v>
          </cell>
          <cell r="CE13">
            <v>28.741027616691699</v>
          </cell>
          <cell r="CF13">
            <v>7</v>
          </cell>
          <cell r="CG13">
            <v>7</v>
          </cell>
          <cell r="CJ13">
            <v>12</v>
          </cell>
          <cell r="CN13">
            <v>12</v>
          </cell>
          <cell r="CP13">
            <v>0</v>
          </cell>
          <cell r="CQ13">
            <v>0</v>
          </cell>
          <cell r="CR13">
            <v>11</v>
          </cell>
          <cell r="CS13">
            <v>10</v>
          </cell>
          <cell r="CT13">
            <v>0</v>
          </cell>
          <cell r="CU13">
            <v>0</v>
          </cell>
          <cell r="CV13">
            <v>11</v>
          </cell>
          <cell r="CW13">
            <v>9</v>
          </cell>
          <cell r="CX13">
            <v>-1.34</v>
          </cell>
          <cell r="CY13">
            <v>1.98</v>
          </cell>
          <cell r="CZ13">
            <v>1.34</v>
          </cell>
          <cell r="DA13">
            <v>8</v>
          </cell>
          <cell r="DB13">
            <v>8</v>
          </cell>
          <cell r="DC13">
            <v>71.365539335250602</v>
          </cell>
          <cell r="DD13">
            <v>82.843618987512997</v>
          </cell>
          <cell r="DE13">
            <v>2</v>
          </cell>
          <cell r="DF13">
            <v>2</v>
          </cell>
          <cell r="DG13">
            <v>17.559999999999999</v>
          </cell>
          <cell r="DH13">
            <v>17.079999999999998</v>
          </cell>
          <cell r="DI13">
            <v>11</v>
          </cell>
          <cell r="DJ13">
            <v>11</v>
          </cell>
          <cell r="DK13">
            <v>-2.44</v>
          </cell>
          <cell r="DL13">
            <v>1</v>
          </cell>
          <cell r="DM13">
            <v>1</v>
          </cell>
          <cell r="DN13">
            <v>-12.2</v>
          </cell>
          <cell r="DO13">
            <v>-11.4652501106684</v>
          </cell>
          <cell r="DP13">
            <v>1</v>
          </cell>
          <cell r="DQ13">
            <v>1</v>
          </cell>
          <cell r="DR13">
            <v>13.352089560987</v>
          </cell>
          <cell r="DS13">
            <v>16.0224153705398</v>
          </cell>
          <cell r="DT13">
            <v>1</v>
          </cell>
          <cell r="DU13">
            <v>1</v>
          </cell>
          <cell r="DV13">
            <v>11.985564403359399</v>
          </cell>
          <cell r="DW13">
            <v>12.2432005323131</v>
          </cell>
          <cell r="DX13">
            <v>5</v>
          </cell>
          <cell r="DY13">
            <v>5</v>
          </cell>
          <cell r="DZ13">
            <v>0.37424179478925301</v>
          </cell>
          <cell r="EA13">
            <v>-3.2109567441961802</v>
          </cell>
          <cell r="EB13">
            <v>2</v>
          </cell>
          <cell r="EC13">
            <v>2</v>
          </cell>
          <cell r="ED13">
            <v>196.448902141502</v>
          </cell>
          <cell r="EE13">
            <v>215.86206896551701</v>
          </cell>
          <cell r="EF13">
            <v>2</v>
          </cell>
          <cell r="EG13">
            <v>2</v>
          </cell>
          <cell r="EH13">
            <v>21.552309782608699</v>
          </cell>
          <cell r="EI13" t="str">
            <v>L (12)</v>
          </cell>
          <cell r="EJ13">
            <v>5</v>
          </cell>
          <cell r="EK13">
            <v>5</v>
          </cell>
          <cell r="EL13">
            <v>562.61962000000005</v>
          </cell>
          <cell r="EN13">
            <v>12</v>
          </cell>
          <cell r="EP13">
            <v>1560.22901</v>
          </cell>
          <cell r="EQ13">
            <v>3</v>
          </cell>
          <cell r="ER13">
            <v>3</v>
          </cell>
          <cell r="ES13">
            <v>1</v>
          </cell>
        </row>
        <row r="14">
          <cell r="A14">
            <v>28001</v>
          </cell>
          <cell r="B14" t="str">
            <v>MAJ BANK</v>
          </cell>
          <cell r="C14">
            <v>201906</v>
          </cell>
          <cell r="D14" t="str">
            <v>4</v>
          </cell>
          <cell r="E14" t="str">
            <v>SNK</v>
          </cell>
          <cell r="F14">
            <v>-6.3997857812290802</v>
          </cell>
          <cell r="G14">
            <v>-7.4595086709446301</v>
          </cell>
          <cell r="H14">
            <v>2</v>
          </cell>
          <cell r="I14">
            <v>2</v>
          </cell>
          <cell r="J14">
            <v>208.451503119682</v>
          </cell>
          <cell r="K14">
            <v>255.73267933783001</v>
          </cell>
          <cell r="L14">
            <v>2</v>
          </cell>
          <cell r="M14">
            <v>2</v>
          </cell>
          <cell r="N14">
            <v>-3055.4517133956401</v>
          </cell>
          <cell r="O14">
            <v>-3742.9090909090901</v>
          </cell>
          <cell r="P14">
            <v>1</v>
          </cell>
          <cell r="Q14">
            <v>1</v>
          </cell>
          <cell r="R14">
            <v>-0.16084415988064901</v>
          </cell>
          <cell r="S14">
            <v>-0.13590873522507299</v>
          </cell>
          <cell r="T14">
            <v>2</v>
          </cell>
          <cell r="U14">
            <v>2</v>
          </cell>
          <cell r="V14">
            <v>4.8416423198856204</v>
          </cell>
          <cell r="W14">
            <v>8.9230262345043503</v>
          </cell>
          <cell r="X14">
            <v>11</v>
          </cell>
          <cell r="Y14">
            <v>11</v>
          </cell>
          <cell r="Z14">
            <v>207.010348648339</v>
          </cell>
          <cell r="AA14">
            <v>245.183251601172</v>
          </cell>
          <cell r="AB14">
            <v>13</v>
          </cell>
          <cell r="AC14">
            <v>13</v>
          </cell>
          <cell r="AD14">
            <v>207.010348648339</v>
          </cell>
          <cell r="AE14">
            <v>245.183251601172</v>
          </cell>
          <cell r="AF14">
            <v>13</v>
          </cell>
          <cell r="AG14">
            <v>13</v>
          </cell>
          <cell r="AH14">
            <v>207.010348648339</v>
          </cell>
          <cell r="AI14">
            <v>245.183251601172</v>
          </cell>
          <cell r="AJ14">
            <v>13</v>
          </cell>
          <cell r="AK14">
            <v>13</v>
          </cell>
          <cell r="AL14">
            <v>-15.569131538775499</v>
          </cell>
          <cell r="AM14">
            <v>-0.390764468084359</v>
          </cell>
          <cell r="AN14">
            <v>3</v>
          </cell>
          <cell r="AO14">
            <v>3</v>
          </cell>
          <cell r="AP14">
            <v>-15.569131538775499</v>
          </cell>
          <cell r="AQ14">
            <v>-0.390764468084359</v>
          </cell>
          <cell r="AR14">
            <v>3</v>
          </cell>
          <cell r="AS14">
            <v>3</v>
          </cell>
          <cell r="AT14">
            <v>0.56624105742642195</v>
          </cell>
          <cell r="AU14">
            <v>0.44170930901565603</v>
          </cell>
          <cell r="AV14">
            <v>13</v>
          </cell>
          <cell r="AW14">
            <v>13</v>
          </cell>
          <cell r="AX14">
            <v>16.727272727272702</v>
          </cell>
          <cell r="AY14">
            <v>83.3333333333333</v>
          </cell>
          <cell r="AZ14">
            <v>5</v>
          </cell>
          <cell r="BA14">
            <v>5</v>
          </cell>
          <cell r="BD14">
            <v>13</v>
          </cell>
          <cell r="BF14">
            <v>0</v>
          </cell>
          <cell r="BG14">
            <v>0</v>
          </cell>
          <cell r="BH14">
            <v>10</v>
          </cell>
          <cell r="BI14">
            <v>7</v>
          </cell>
          <cell r="BL14">
            <v>13</v>
          </cell>
          <cell r="BP14">
            <v>13</v>
          </cell>
          <cell r="BT14">
            <v>13</v>
          </cell>
          <cell r="BV14">
            <v>0</v>
          </cell>
          <cell r="BW14">
            <v>0</v>
          </cell>
          <cell r="BX14">
            <v>13</v>
          </cell>
          <cell r="BY14">
            <v>12</v>
          </cell>
          <cell r="CB14">
            <v>13</v>
          </cell>
          <cell r="CF14">
            <v>13</v>
          </cell>
          <cell r="CJ14">
            <v>13</v>
          </cell>
          <cell r="CN14">
            <v>13</v>
          </cell>
          <cell r="CR14">
            <v>13</v>
          </cell>
          <cell r="CV14">
            <v>13</v>
          </cell>
          <cell r="CX14">
            <v>0.04</v>
          </cell>
          <cell r="CY14">
            <v>0</v>
          </cell>
          <cell r="CZ14">
            <v>0.04</v>
          </cell>
          <cell r="DA14">
            <v>12</v>
          </cell>
          <cell r="DB14">
            <v>12</v>
          </cell>
          <cell r="DC14">
            <v>5.6524547803617599E-3</v>
          </cell>
          <cell r="DD14">
            <v>5.9405100352187398E-3</v>
          </cell>
          <cell r="DE14">
            <v>12</v>
          </cell>
          <cell r="DF14">
            <v>12</v>
          </cell>
          <cell r="DG14">
            <v>139.49299999999999</v>
          </cell>
          <cell r="DH14">
            <v>150.441</v>
          </cell>
          <cell r="DI14">
            <v>13</v>
          </cell>
          <cell r="DJ14">
            <v>13</v>
          </cell>
          <cell r="DK14">
            <v>23.231000000000002</v>
          </cell>
          <cell r="DL14">
            <v>13</v>
          </cell>
          <cell r="DM14">
            <v>13</v>
          </cell>
          <cell r="DN14">
            <v>19.981593297896101</v>
          </cell>
          <cell r="DO14">
            <v>-15.001352527032299</v>
          </cell>
          <cell r="DP14">
            <v>12</v>
          </cell>
          <cell r="DQ14">
            <v>12</v>
          </cell>
          <cell r="DT14">
            <v>13</v>
          </cell>
          <cell r="DX14">
            <v>13</v>
          </cell>
          <cell r="DZ14">
            <v>5461.4035747757098</v>
          </cell>
          <cell r="EA14">
            <v>8575.0219498618208</v>
          </cell>
          <cell r="EB14">
            <v>12</v>
          </cell>
          <cell r="EC14">
            <v>12</v>
          </cell>
          <cell r="ED14">
            <v>214.66121495327101</v>
          </cell>
          <cell r="EE14">
            <v>247.53709198813101</v>
          </cell>
          <cell r="EF14">
            <v>1</v>
          </cell>
          <cell r="EG14">
            <v>1</v>
          </cell>
          <cell r="EH14">
            <v>17.164179104477601</v>
          </cell>
          <cell r="EI14" t="str">
            <v>FF (98)</v>
          </cell>
          <cell r="EJ14">
            <v>6</v>
          </cell>
          <cell r="EK14">
            <v>6</v>
          </cell>
          <cell r="EL14">
            <v>5313.3</v>
          </cell>
          <cell r="EN14">
            <v>13</v>
          </cell>
          <cell r="EP14">
            <v>3215.07</v>
          </cell>
          <cell r="EQ14">
            <v>13</v>
          </cell>
          <cell r="ER14">
            <v>13</v>
          </cell>
          <cell r="ES14">
            <v>2</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t_SAS"/>
      <sheetName val="Tabel_SAS"/>
      <sheetName val="Hovedtal"/>
      <sheetName val="data"/>
      <sheetName val="data_alle"/>
      <sheetName val="menu_lister"/>
    </sheetNames>
    <sheetDataSet>
      <sheetData sheetId="0" refreshError="1"/>
      <sheetData sheetId="1" refreshError="1"/>
      <sheetData sheetId="2" refreshError="1"/>
      <sheetData sheetId="3">
        <row r="1">
          <cell r="A1" t="str">
            <v>regnr</v>
          </cell>
        </row>
      </sheetData>
      <sheetData sheetId="4" refreshError="1"/>
      <sheetData sheetId="5">
        <row r="3">
          <cell r="B3" t="str">
            <v>bs</v>
          </cell>
          <cell r="D3" t="str">
            <v>std</v>
          </cell>
        </row>
        <row r="4">
          <cell r="B4" t="str">
            <v>sc1</v>
          </cell>
          <cell r="D4" t="str">
            <v>min</v>
          </cell>
        </row>
        <row r="5">
          <cell r="B5" t="str">
            <v>sc2</v>
          </cell>
          <cell r="D5" t="str">
            <v>max</v>
          </cell>
        </row>
      </sheetData>
    </sheetDataSet>
  </externalBook>
</externalLink>
</file>

<file path=xl/theme/theme1.xml><?xml version="1.0" encoding="utf-8"?>
<a:theme xmlns:a="http://schemas.openxmlformats.org/drawingml/2006/main" name="Office-tema">
  <a:themeElements>
    <a:clrScheme name="FT farver">
      <a:dk1>
        <a:sysClr val="windowText" lastClr="000000"/>
      </a:dk1>
      <a:lt1>
        <a:sysClr val="window" lastClr="FFFFFF"/>
      </a:lt1>
      <a:dk2>
        <a:srgbClr val="5F1A15"/>
      </a:dk2>
      <a:lt2>
        <a:srgbClr val="F0E1CD"/>
      </a:lt2>
      <a:accent1>
        <a:srgbClr val="990000"/>
      </a:accent1>
      <a:accent2>
        <a:srgbClr val="FF9933"/>
      </a:accent2>
      <a:accent3>
        <a:srgbClr val="00505F"/>
      </a:accent3>
      <a:accent4>
        <a:srgbClr val="82A0AA"/>
      </a:accent4>
      <a:accent5>
        <a:srgbClr val="1E5F32"/>
      </a:accent5>
      <a:accent6>
        <a:srgbClr val="9BD2AA"/>
      </a:accent6>
      <a:hlink>
        <a:srgbClr val="990000"/>
      </a:hlink>
      <a:folHlink>
        <a:srgbClr val="FF9933"/>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FBEB2-C2C1-41A2-9320-607F6E76210D}">
  <sheetPr>
    <tabColor rgb="FFFFFF00"/>
  </sheetPr>
  <dimension ref="A2:F30"/>
  <sheetViews>
    <sheetView workbookViewId="0">
      <selection activeCell="C17" sqref="C17"/>
    </sheetView>
  </sheetViews>
  <sheetFormatPr defaultRowHeight="15" x14ac:dyDescent="0.25"/>
  <cols>
    <col min="1" max="1" width="43" bestFit="1" customWidth="1"/>
    <col min="2" max="2" width="19.140625" bestFit="1" customWidth="1"/>
    <col min="3" max="3" width="11.85546875" bestFit="1" customWidth="1"/>
    <col min="4" max="4" width="18.85546875" bestFit="1" customWidth="1"/>
    <col min="5" max="5" width="18" bestFit="1" customWidth="1"/>
  </cols>
  <sheetData>
    <row r="2" spans="1:6" x14ac:dyDescent="0.25">
      <c r="A2" t="s">
        <v>19</v>
      </c>
      <c r="B2">
        <v>202406</v>
      </c>
    </row>
    <row r="3" spans="1:6" x14ac:dyDescent="0.25">
      <c r="A3" t="s">
        <v>5</v>
      </c>
      <c r="B3" t="s">
        <v>108</v>
      </c>
      <c r="F3" s="1"/>
    </row>
    <row r="4" spans="1:6" x14ac:dyDescent="0.25">
      <c r="A4" t="s">
        <v>6</v>
      </c>
      <c r="B4">
        <v>2024</v>
      </c>
    </row>
    <row r="6" spans="1:6" x14ac:dyDescent="0.25">
      <c r="A6" t="s">
        <v>7</v>
      </c>
      <c r="B6">
        <v>2023</v>
      </c>
    </row>
    <row r="7" spans="1:6" x14ac:dyDescent="0.25">
      <c r="A7" t="s">
        <v>8</v>
      </c>
      <c r="B7">
        <v>202306</v>
      </c>
    </row>
    <row r="8" spans="1:6" x14ac:dyDescent="0.25">
      <c r="A8" t="s">
        <v>4</v>
      </c>
      <c r="B8" s="3" t="s">
        <v>109</v>
      </c>
    </row>
    <row r="10" spans="1:6" x14ac:dyDescent="0.25">
      <c r="A10" t="s">
        <v>9</v>
      </c>
      <c r="B10">
        <v>202406</v>
      </c>
      <c r="C10">
        <v>2024</v>
      </c>
      <c r="D10">
        <v>2025</v>
      </c>
      <c r="E10">
        <v>2026</v>
      </c>
    </row>
    <row r="11" spans="1:6" x14ac:dyDescent="0.25">
      <c r="A11" t="s">
        <v>10</v>
      </c>
      <c r="B11">
        <v>2023</v>
      </c>
      <c r="C11">
        <v>2024</v>
      </c>
      <c r="D11">
        <v>2025</v>
      </c>
      <c r="E11">
        <v>2026</v>
      </c>
    </row>
    <row r="12" spans="1:6" x14ac:dyDescent="0.25">
      <c r="A12" t="s">
        <v>11</v>
      </c>
      <c r="B12">
        <v>202306</v>
      </c>
      <c r="C12">
        <v>2023</v>
      </c>
      <c r="D12">
        <v>2024</v>
      </c>
      <c r="E12">
        <v>2025</v>
      </c>
    </row>
    <row r="14" spans="1:6" x14ac:dyDescent="0.25">
      <c r="A14" t="s">
        <v>12</v>
      </c>
    </row>
    <row r="15" spans="1:6" x14ac:dyDescent="0.25">
      <c r="A15" s="2">
        <v>1000</v>
      </c>
    </row>
    <row r="16" spans="1:6" x14ac:dyDescent="0.25">
      <c r="A16" s="3" t="s">
        <v>13</v>
      </c>
    </row>
    <row r="17" spans="1:3" x14ac:dyDescent="0.25">
      <c r="B17" s="3"/>
    </row>
    <row r="18" spans="1:3" x14ac:dyDescent="0.25">
      <c r="A18" t="s">
        <v>14</v>
      </c>
      <c r="B18" t="s">
        <v>110</v>
      </c>
    </row>
    <row r="19" spans="1:3" x14ac:dyDescent="0.25">
      <c r="A19" t="s">
        <v>15</v>
      </c>
      <c r="B19" t="s">
        <v>111</v>
      </c>
    </row>
    <row r="20" spans="1:3" x14ac:dyDescent="0.25">
      <c r="A20" t="s">
        <v>16</v>
      </c>
      <c r="B20" t="s">
        <v>112</v>
      </c>
      <c r="C20" s="1"/>
    </row>
    <row r="22" spans="1:3" x14ac:dyDescent="0.25">
      <c r="A22" t="s">
        <v>17</v>
      </c>
      <c r="B22">
        <v>2023</v>
      </c>
      <c r="C22" s="1"/>
    </row>
    <row r="23" spans="1:3" x14ac:dyDescent="0.25">
      <c r="C23" s="1"/>
    </row>
    <row r="24" spans="1:3" x14ac:dyDescent="0.25">
      <c r="A24" t="s">
        <v>18</v>
      </c>
      <c r="B24" s="3" t="s">
        <v>113</v>
      </c>
    </row>
    <row r="25" spans="1:3" x14ac:dyDescent="0.25">
      <c r="B25" s="3" t="s">
        <v>114</v>
      </c>
    </row>
    <row r="26" spans="1:3" x14ac:dyDescent="0.25">
      <c r="A26" t="s">
        <v>81</v>
      </c>
      <c r="B26" s="3" t="s">
        <v>115</v>
      </c>
    </row>
    <row r="28" spans="1:3" x14ac:dyDescent="0.25">
      <c r="A28" t="s">
        <v>20</v>
      </c>
      <c r="B28">
        <v>2019</v>
      </c>
    </row>
    <row r="29" spans="1:3" x14ac:dyDescent="0.25">
      <c r="A29" t="s">
        <v>21</v>
      </c>
      <c r="B29">
        <v>2023</v>
      </c>
    </row>
    <row r="30" spans="1:3" x14ac:dyDescent="0.25">
      <c r="A30"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79A-5B17-4792-A0C8-525D2485FBE3}">
  <sheetPr>
    <pageSetUpPr fitToPage="1"/>
  </sheetPr>
  <dimension ref="A1:XFC200"/>
  <sheetViews>
    <sheetView tabSelected="1" zoomScale="85" zoomScaleNormal="85" workbookViewId="0">
      <selection activeCell="D2" sqref="D2"/>
    </sheetView>
  </sheetViews>
  <sheetFormatPr defaultColWidth="0" defaultRowHeight="15" zeroHeight="1" x14ac:dyDescent="0.25"/>
  <cols>
    <col min="1" max="1" width="2.7109375" style="4" customWidth="1"/>
    <col min="2" max="2" width="39.5703125" style="4" customWidth="1"/>
    <col min="3" max="16" width="10.7109375" style="4" customWidth="1"/>
    <col min="17" max="17" width="12.28515625" style="4" customWidth="1"/>
    <col min="18" max="19" width="13.85546875" style="4" customWidth="1"/>
    <col min="20" max="20" width="11.28515625" style="4" customWidth="1"/>
    <col min="21" max="21" width="13.42578125" style="4" customWidth="1"/>
    <col min="22" max="22" width="10.7109375" style="4" customWidth="1"/>
    <col min="23" max="23" width="12.7109375" style="4" customWidth="1"/>
    <col min="24" max="24" width="13.7109375" style="4" customWidth="1"/>
    <col min="25" max="25" width="9.7109375" style="4" bestFit="1" customWidth="1"/>
    <col min="26" max="26" width="10.42578125" style="4" bestFit="1" customWidth="1"/>
    <col min="27" max="27" width="12.42578125" style="4" bestFit="1" customWidth="1"/>
    <col min="28" max="28" width="10.42578125" style="4" bestFit="1" customWidth="1"/>
    <col min="29" max="29" width="10.42578125" style="4" customWidth="1"/>
    <col min="30" max="30" width="9.5703125" style="4" customWidth="1"/>
    <col min="31" max="31" width="9.140625" style="4" customWidth="1"/>
    <col min="32" max="32" width="25.28515625" style="4" hidden="1"/>
    <col min="33" max="33" width="9.5703125" style="4" hidden="1"/>
    <col min="34" max="34" width="20.5703125" style="4" hidden="1"/>
    <col min="35" max="16383" width="9.5703125" style="4" hidden="1"/>
    <col min="16384" max="16384" width="12" style="4" hidden="1"/>
  </cols>
  <sheetData>
    <row r="1" spans="2:33" ht="126.75" customHeight="1" x14ac:dyDescent="0.25"/>
    <row r="2" spans="2:33" x14ac:dyDescent="0.25">
      <c r="B2" s="195" t="s">
        <v>116</v>
      </c>
      <c r="C2" s="196"/>
      <c r="D2" s="154" t="s">
        <v>117</v>
      </c>
      <c r="E2" s="24"/>
      <c r="F2" s="24"/>
      <c r="G2" s="24"/>
      <c r="H2" s="24"/>
      <c r="I2" s="24"/>
      <c r="J2" s="25"/>
      <c r="K2" s="4" t="s">
        <v>118</v>
      </c>
    </row>
    <row r="3" spans="2:33" x14ac:dyDescent="0.25">
      <c r="B3" s="29"/>
    </row>
    <row r="4" spans="2:33" x14ac:dyDescent="0.25">
      <c r="B4" s="56" t="s">
        <v>22</v>
      </c>
    </row>
    <row r="5" spans="2:33" x14ac:dyDescent="0.25">
      <c r="B5" s="57" t="s">
        <v>23</v>
      </c>
      <c r="C5" s="15"/>
      <c r="D5" s="15"/>
      <c r="E5" s="15"/>
      <c r="F5" s="15"/>
      <c r="G5" s="15"/>
      <c r="H5" s="15"/>
      <c r="I5" s="15"/>
      <c r="J5" s="15"/>
      <c r="K5" s="15"/>
      <c r="L5" s="15"/>
      <c r="M5" s="15"/>
      <c r="N5" s="15"/>
      <c r="O5" s="15"/>
      <c r="P5" s="15"/>
      <c r="Q5" s="30"/>
      <c r="R5" s="31"/>
      <c r="S5" s="31"/>
      <c r="T5" s="31"/>
      <c r="U5" s="31"/>
      <c r="V5" s="31"/>
    </row>
    <row r="6" spans="2:33" x14ac:dyDescent="0.25">
      <c r="B6" s="58" t="s">
        <v>55</v>
      </c>
      <c r="C6" s="15"/>
      <c r="D6" s="15"/>
      <c r="E6" s="15"/>
      <c r="F6" s="15"/>
      <c r="G6" s="15"/>
      <c r="H6" s="15"/>
      <c r="I6" s="15"/>
      <c r="J6" s="15"/>
      <c r="K6" s="15"/>
      <c r="L6" s="15"/>
      <c r="M6" s="15"/>
      <c r="N6" s="15"/>
      <c r="O6" s="15"/>
      <c r="P6" s="15"/>
      <c r="Q6" s="30"/>
      <c r="R6" s="31"/>
      <c r="S6" s="31"/>
      <c r="T6" s="31"/>
      <c r="U6" s="31"/>
      <c r="V6" s="31"/>
    </row>
    <row r="7" spans="2:33" x14ac:dyDescent="0.25">
      <c r="B7" s="58" t="str">
        <f>"Instituttet skal alene udfylde oplysninger om instituttets historiske driftsførte nedskrivninger/hensættelser ("&amp;$R$132&amp;"-"&amp;$R$133&amp;"), det samlede udlån pr. 31/12-"&amp;$R$127&amp;" henholdsvis 31/12-"&amp;$R$128&amp;" ('ultimo "&amp;$R$127&amp;"' og 'ultimo "&amp;$R$128&amp;"')"</f>
        <v>Instituttet skal alene udfylde oplysninger om instituttets historiske driftsførte nedskrivninger/hensættelser (2010-2023), det samlede udlån pr. 31/12-2019 henholdsvis 31/12-2023 ('ultimo 2019' og 'ultimo 2023')</v>
      </c>
      <c r="C7" s="15"/>
      <c r="D7" s="15"/>
      <c r="E7" s="15"/>
      <c r="F7" s="15"/>
      <c r="G7" s="15"/>
      <c r="H7" s="15"/>
      <c r="I7" s="15"/>
      <c r="J7" s="15"/>
      <c r="K7" s="15"/>
      <c r="L7" s="15"/>
      <c r="M7" s="15"/>
      <c r="N7" s="15"/>
      <c r="O7" s="15"/>
      <c r="P7" s="15"/>
      <c r="Q7" s="30"/>
      <c r="R7" s="31"/>
      <c r="S7" s="31"/>
      <c r="T7" s="31"/>
      <c r="U7" s="31"/>
      <c r="V7" s="31"/>
    </row>
    <row r="8" spans="2:33" x14ac:dyDescent="0.25">
      <c r="B8" s="58" t="str">
        <f>"samt udlånsfordelingen pr. "&amp;$M$129&amp;" ("&amp;$M$128&amp;"), jf. cellerne markeret med gråt. Se forklaring til tabellerne for afgrænsning af nedskrivninger/hensættelser og udlån. Alle efterfølgende beregninger sker automatisk."</f>
        <v>samt udlånsfordelingen pr. 31. juni 2024 ('medio 2024'), jf. cellerne markeret med gråt. Se forklaring til tabellerne for afgrænsning af nedskrivninger/hensættelser og udlån. Alle efterfølgende beregninger sker automatisk.</v>
      </c>
      <c r="C8" s="15"/>
      <c r="D8" s="15"/>
      <c r="E8" s="15"/>
      <c r="F8" s="15"/>
      <c r="G8" s="15"/>
      <c r="H8" s="15"/>
      <c r="I8" s="15"/>
      <c r="J8" s="15"/>
      <c r="K8" s="15"/>
      <c r="L8" s="15"/>
      <c r="M8" s="15"/>
      <c r="N8" s="15"/>
      <c r="O8" s="15"/>
      <c r="P8" s="15"/>
      <c r="Q8" s="30"/>
      <c r="R8" s="31"/>
      <c r="S8" s="31"/>
      <c r="T8" s="31"/>
      <c r="U8" s="31"/>
      <c r="V8" s="31"/>
    </row>
    <row r="9" spans="2:33" x14ac:dyDescent="0.25">
      <c r="B9" s="59" t="s">
        <v>56</v>
      </c>
      <c r="C9" s="15"/>
      <c r="D9" s="15"/>
      <c r="E9" s="15"/>
      <c r="F9" s="15"/>
      <c r="G9" s="15"/>
      <c r="H9" s="15"/>
      <c r="I9" s="15"/>
      <c r="J9" s="15"/>
      <c r="K9" s="15"/>
      <c r="L9" s="15"/>
      <c r="M9" s="15"/>
      <c r="N9" s="15"/>
      <c r="O9" s="15"/>
      <c r="P9" s="15"/>
      <c r="Q9" s="30"/>
      <c r="R9" s="31"/>
      <c r="S9" s="31"/>
      <c r="T9" s="31"/>
      <c r="U9" s="31"/>
      <c r="V9" s="31"/>
    </row>
    <row r="10" spans="2:33" x14ac:dyDescent="0.25">
      <c r="B10" s="15"/>
      <c r="C10" s="15"/>
      <c r="D10" s="15"/>
      <c r="E10" s="15"/>
      <c r="F10" s="15"/>
      <c r="G10" s="15"/>
      <c r="H10" s="15"/>
      <c r="I10" s="15"/>
      <c r="J10" s="15"/>
      <c r="K10" s="15"/>
      <c r="L10" s="15"/>
      <c r="M10" s="15"/>
      <c r="N10" s="15"/>
      <c r="O10" s="15"/>
      <c r="P10" s="15"/>
      <c r="Q10" s="30"/>
      <c r="R10" s="31"/>
      <c r="S10" s="31"/>
      <c r="T10" s="31"/>
      <c r="U10" s="31"/>
      <c r="V10" s="31"/>
    </row>
    <row r="11" spans="2:33" x14ac:dyDescent="0.25">
      <c r="B11" s="59" t="str">
        <f>"A.1) Historiske branchefordelte nedskrivningsprocenter for instituttet, "&amp;$D$2</f>
        <v>A.1) Historiske branchefordelte nedskrivningsprocenter for instituttet, Fiktivt institut</v>
      </c>
      <c r="C11" s="15"/>
      <c r="D11" s="15"/>
      <c r="E11" s="15"/>
      <c r="F11" s="15"/>
      <c r="G11" s="15"/>
      <c r="H11" s="15"/>
      <c r="I11" s="15"/>
      <c r="J11" s="15"/>
      <c r="K11" s="15"/>
      <c r="L11" s="15"/>
      <c r="M11" s="15"/>
      <c r="N11" s="15"/>
      <c r="O11" s="15"/>
      <c r="P11" s="15"/>
    </row>
    <row r="12" spans="2:33" ht="30" customHeight="1" x14ac:dyDescent="0.25">
      <c r="B12" s="156" t="s">
        <v>24</v>
      </c>
      <c r="C12" s="167" t="s">
        <v>25</v>
      </c>
      <c r="D12" s="167"/>
      <c r="E12" s="167"/>
      <c r="F12" s="167"/>
      <c r="G12" s="167"/>
      <c r="H12" s="167"/>
      <c r="I12" s="167"/>
      <c r="J12" s="167"/>
      <c r="K12" s="167"/>
      <c r="L12" s="167"/>
      <c r="M12" s="167"/>
      <c r="N12" s="167"/>
      <c r="O12" s="167"/>
      <c r="P12" s="167"/>
      <c r="R12" s="158" t="s">
        <v>57</v>
      </c>
      <c r="S12" s="159"/>
      <c r="T12" s="75" t="s">
        <v>26</v>
      </c>
      <c r="U12" s="76" t="s">
        <v>27</v>
      </c>
    </row>
    <row r="13" spans="2:33" x14ac:dyDescent="0.25">
      <c r="B13" s="157"/>
      <c r="C13" s="60">
        <v>2010</v>
      </c>
      <c r="D13" s="61">
        <f>C13+1</f>
        <v>2011</v>
      </c>
      <c r="E13" s="61">
        <f t="shared" ref="E13:M13" si="0">D13+1</f>
        <v>2012</v>
      </c>
      <c r="F13" s="61">
        <f t="shared" si="0"/>
        <v>2013</v>
      </c>
      <c r="G13" s="61">
        <f t="shared" si="0"/>
        <v>2014</v>
      </c>
      <c r="H13" s="61">
        <f t="shared" si="0"/>
        <v>2015</v>
      </c>
      <c r="I13" s="61">
        <f t="shared" si="0"/>
        <v>2016</v>
      </c>
      <c r="J13" s="61">
        <f t="shared" si="0"/>
        <v>2017</v>
      </c>
      <c r="K13" s="61">
        <f t="shared" si="0"/>
        <v>2018</v>
      </c>
      <c r="L13" s="61">
        <f t="shared" si="0"/>
        <v>2019</v>
      </c>
      <c r="M13" s="61">
        <f t="shared" si="0"/>
        <v>2020</v>
      </c>
      <c r="N13" s="61">
        <f t="shared" ref="N13" si="1">M13+1</f>
        <v>2021</v>
      </c>
      <c r="O13" s="61">
        <f t="shared" ref="O13" si="2">N13+1</f>
        <v>2022</v>
      </c>
      <c r="P13" s="61">
        <f t="shared" ref="P13" si="3">O13+1</f>
        <v>2023</v>
      </c>
      <c r="R13" s="78" t="str">
        <f>$T$127</f>
        <v>ultimo 2019</v>
      </c>
      <c r="S13" s="78" t="str">
        <f>$T$128</f>
        <v>ultimo 2023</v>
      </c>
      <c r="T13" s="79" t="str">
        <f>$M$127</f>
        <v>medio 2024</v>
      </c>
      <c r="U13" s="77" t="str">
        <f>$M$127</f>
        <v>medio 2024</v>
      </c>
    </row>
    <row r="14" spans="2:33" ht="15" customHeight="1" x14ac:dyDescent="0.25">
      <c r="B14" s="62" t="s">
        <v>28</v>
      </c>
      <c r="C14" s="63">
        <v>0.10050818007377904</v>
      </c>
      <c r="D14" s="64">
        <v>1.0360662542909481E-2</v>
      </c>
      <c r="E14" s="64">
        <v>0.23219453373291382</v>
      </c>
      <c r="F14" s="64">
        <v>0.11245643704424965</v>
      </c>
      <c r="G14" s="64">
        <v>-9.5920805647046626E-3</v>
      </c>
      <c r="H14" s="64">
        <v>1.0507625498322851E-2</v>
      </c>
      <c r="I14" s="64">
        <v>-3.0318957336947726E-5</v>
      </c>
      <c r="J14" s="64">
        <v>3.7863495778842154E-3</v>
      </c>
      <c r="K14" s="64">
        <v>-5.9014366717214115E-3</v>
      </c>
      <c r="L14" s="64">
        <v>-2.3213865066270415E-3</v>
      </c>
      <c r="M14" s="64">
        <v>8.897102261069113E-3</v>
      </c>
      <c r="N14" s="64">
        <v>0.11245643704424965</v>
      </c>
      <c r="O14" s="64">
        <v>0</v>
      </c>
      <c r="P14" s="65">
        <v>-2.1003281762775434</v>
      </c>
      <c r="R14" s="160" t="s">
        <v>29</v>
      </c>
      <c r="S14" s="161"/>
      <c r="T14" s="80">
        <v>0</v>
      </c>
      <c r="U14" s="5">
        <f>T14/T23</f>
        <v>0</v>
      </c>
      <c r="W14" s="84"/>
      <c r="X14" s="12" t="s">
        <v>30</v>
      </c>
      <c r="AF14" s="4" t="s">
        <v>97</v>
      </c>
      <c r="AG14" s="4" t="s">
        <v>87</v>
      </c>
    </row>
    <row r="15" spans="2:33" x14ac:dyDescent="0.25">
      <c r="B15" s="62" t="s">
        <v>31</v>
      </c>
      <c r="C15" s="66">
        <v>3.1736192045267759</v>
      </c>
      <c r="D15" s="151">
        <v>3.8146190186414257</v>
      </c>
      <c r="E15" s="151">
        <v>4.2199997786685026</v>
      </c>
      <c r="F15" s="151">
        <v>2.8111413350594394</v>
      </c>
      <c r="G15" s="151">
        <v>1.9779873761007267</v>
      </c>
      <c r="H15" s="151">
        <v>1.5520874879395783</v>
      </c>
      <c r="I15" s="151">
        <v>1.3093039554428603</v>
      </c>
      <c r="J15" s="151">
        <v>0.87588962579852037</v>
      </c>
      <c r="K15" s="151">
        <v>1.1643858529861684</v>
      </c>
      <c r="L15" s="151">
        <v>1.2239274702740737</v>
      </c>
      <c r="M15" s="151">
        <v>1.6495302249305772</v>
      </c>
      <c r="N15" s="151">
        <v>2.8111413350594394</v>
      </c>
      <c r="O15" s="151">
        <v>-3.003811822830867E-2</v>
      </c>
      <c r="P15" s="67">
        <v>0.18319862758402802</v>
      </c>
      <c r="R15" s="162"/>
      <c r="S15" s="163"/>
      <c r="T15" s="6">
        <f>SUM(T16:T21)</f>
        <v>90</v>
      </c>
      <c r="U15" s="7">
        <f>SUM(U16:U21)</f>
        <v>0.69230769230769229</v>
      </c>
      <c r="W15" s="32"/>
      <c r="X15" s="32"/>
      <c r="AF15" s="4" t="s">
        <v>104</v>
      </c>
      <c r="AG15" s="4" t="s">
        <v>94</v>
      </c>
    </row>
    <row r="16" spans="2:33" x14ac:dyDescent="0.25">
      <c r="B16" s="68" t="s">
        <v>32</v>
      </c>
      <c r="C16" s="69">
        <v>3.5333488766482302</v>
      </c>
      <c r="D16" s="153">
        <v>5.4784019609628976</v>
      </c>
      <c r="E16" s="153">
        <v>4.7448749809190849</v>
      </c>
      <c r="F16" s="153">
        <v>4.0422827172341664</v>
      </c>
      <c r="G16" s="153">
        <v>4.0595279970587317</v>
      </c>
      <c r="H16" s="153">
        <v>4.4035924697764344</v>
      </c>
      <c r="I16" s="153">
        <v>3.9613426136291583</v>
      </c>
      <c r="J16" s="153">
        <v>0.53533941642273075</v>
      </c>
      <c r="K16" s="153">
        <v>2.2601417923410532</v>
      </c>
      <c r="L16" s="153">
        <v>0.8876895567610763</v>
      </c>
      <c r="M16" s="153">
        <v>0.56002945862480735</v>
      </c>
      <c r="N16" s="153">
        <v>4.0422827172341664</v>
      </c>
      <c r="O16" s="153">
        <v>-2.701412403421052</v>
      </c>
      <c r="P16" s="70">
        <v>-0.2688090603611723</v>
      </c>
      <c r="R16" s="162"/>
      <c r="S16" s="163"/>
      <c r="T16" s="81">
        <v>10</v>
      </c>
      <c r="U16" s="8">
        <f t="shared" ref="U16:U23" si="4">T16/$T$23</f>
        <v>7.6923076923076927E-2</v>
      </c>
      <c r="W16" s="85"/>
      <c r="X16" s="12" t="s">
        <v>33</v>
      </c>
      <c r="AF16" s="4" t="s">
        <v>98</v>
      </c>
      <c r="AG16" s="4" t="s">
        <v>88</v>
      </c>
    </row>
    <row r="17" spans="2:33" x14ac:dyDescent="0.25">
      <c r="B17" s="68" t="s">
        <v>34</v>
      </c>
      <c r="C17" s="69">
        <v>2.3948799849779672</v>
      </c>
      <c r="D17" s="153">
        <v>1.4902375830046353</v>
      </c>
      <c r="E17" s="153">
        <v>1.8727084094101696</v>
      </c>
      <c r="F17" s="153">
        <v>2.1193431403883189</v>
      </c>
      <c r="G17" s="153">
        <v>0.92596636868592097</v>
      </c>
      <c r="H17" s="153">
        <v>1.6759444360310107</v>
      </c>
      <c r="I17" s="153">
        <v>0.78813332190729923</v>
      </c>
      <c r="J17" s="153">
        <v>1.1180248318492267</v>
      </c>
      <c r="K17" s="153">
        <v>1.3813724941812084</v>
      </c>
      <c r="L17" s="153">
        <v>1.1796067362524452</v>
      </c>
      <c r="M17" s="153">
        <v>1.8329240932194431</v>
      </c>
      <c r="N17" s="153">
        <v>2.1193431403883189</v>
      </c>
      <c r="O17" s="153">
        <v>0.87264948101784834</v>
      </c>
      <c r="P17" s="70">
        <v>-2.7074121060306151</v>
      </c>
      <c r="R17" s="162"/>
      <c r="S17" s="163"/>
      <c r="T17" s="81">
        <v>5</v>
      </c>
      <c r="U17" s="8">
        <f t="shared" si="4"/>
        <v>3.8461538461538464E-2</v>
      </c>
      <c r="W17" s="28"/>
      <c r="AF17" s="4" t="s">
        <v>99</v>
      </c>
      <c r="AG17" s="4" t="s">
        <v>89</v>
      </c>
    </row>
    <row r="18" spans="2:33" x14ac:dyDescent="0.25">
      <c r="B18" s="68" t="s">
        <v>35</v>
      </c>
      <c r="C18" s="69">
        <v>4.5766168203566515</v>
      </c>
      <c r="D18" s="153">
        <v>6.5501743091925873</v>
      </c>
      <c r="E18" s="153">
        <v>9.2806759499501439</v>
      </c>
      <c r="F18" s="153">
        <v>3.2400336352968542</v>
      </c>
      <c r="G18" s="153">
        <v>0.95287064198000093</v>
      </c>
      <c r="H18" s="153">
        <v>1.3858859433362316</v>
      </c>
      <c r="I18" s="153">
        <v>0.77806674512806373</v>
      </c>
      <c r="J18" s="153">
        <v>1.0908777156508003</v>
      </c>
      <c r="K18" s="153">
        <v>0.69443583815909937</v>
      </c>
      <c r="L18" s="153">
        <v>2.0528542982631994</v>
      </c>
      <c r="M18" s="153">
        <v>1.9937782342614778</v>
      </c>
      <c r="N18" s="153">
        <v>3.2400336352968542</v>
      </c>
      <c r="O18" s="153">
        <v>0.18854165157464153</v>
      </c>
      <c r="P18" s="70">
        <v>0.60022572796070461</v>
      </c>
      <c r="R18" s="162"/>
      <c r="S18" s="163"/>
      <c r="T18" s="81">
        <v>30</v>
      </c>
      <c r="U18" s="8">
        <f t="shared" si="4"/>
        <v>0.23076923076923078</v>
      </c>
      <c r="W18" s="28"/>
      <c r="AF18" s="4" t="s">
        <v>100</v>
      </c>
      <c r="AG18" s="4" t="s">
        <v>90</v>
      </c>
    </row>
    <row r="19" spans="2:33" x14ac:dyDescent="0.25">
      <c r="B19" s="68" t="s">
        <v>36</v>
      </c>
      <c r="C19" s="69">
        <v>2.6436404891478471</v>
      </c>
      <c r="D19" s="153">
        <v>2.3094494262353304</v>
      </c>
      <c r="E19" s="153">
        <v>2.7596156604454309</v>
      </c>
      <c r="F19" s="153">
        <v>2.1735579665193696</v>
      </c>
      <c r="G19" s="153">
        <v>2.1228167069577548</v>
      </c>
      <c r="H19" s="153">
        <v>1.2525415756289084</v>
      </c>
      <c r="I19" s="153">
        <v>1.0216260291701604</v>
      </c>
      <c r="J19" s="153">
        <v>1.3339339068175589</v>
      </c>
      <c r="K19" s="153">
        <v>1.4885108930049151</v>
      </c>
      <c r="L19" s="153">
        <v>1.7463807484546914</v>
      </c>
      <c r="M19" s="153">
        <v>2.149422225805532</v>
      </c>
      <c r="N19" s="153">
        <v>2.1735579665193696</v>
      </c>
      <c r="O19" s="153">
        <v>-0.56664230230004176</v>
      </c>
      <c r="P19" s="70">
        <v>-1.2838572822675802</v>
      </c>
      <c r="R19" s="162"/>
      <c r="S19" s="163"/>
      <c r="T19" s="81">
        <v>20</v>
      </c>
      <c r="U19" s="8">
        <f t="shared" si="4"/>
        <v>0.15384615384615385</v>
      </c>
      <c r="W19" s="28"/>
      <c r="AF19" s="4" t="s">
        <v>101</v>
      </c>
      <c r="AG19" s="4" t="s">
        <v>91</v>
      </c>
    </row>
    <row r="20" spans="2:33" x14ac:dyDescent="0.25">
      <c r="B20" s="68" t="s">
        <v>37</v>
      </c>
      <c r="C20" s="69">
        <v>3.0454176826946511</v>
      </c>
      <c r="D20" s="153">
        <v>3.5365785788849644</v>
      </c>
      <c r="E20" s="153">
        <v>3.3570524966846804</v>
      </c>
      <c r="F20" s="153">
        <v>2.8454895730355672</v>
      </c>
      <c r="G20" s="153">
        <v>1.7939469609488217</v>
      </c>
      <c r="H20" s="153">
        <v>0.45262945831443069</v>
      </c>
      <c r="I20" s="153">
        <v>0.54476570490700205</v>
      </c>
      <c r="J20" s="153">
        <v>0.60863376084949106</v>
      </c>
      <c r="K20" s="153">
        <v>0.66201306152191064</v>
      </c>
      <c r="L20" s="153">
        <v>0.97707030715356347</v>
      </c>
      <c r="M20" s="153">
        <v>1.1138899033228957</v>
      </c>
      <c r="N20" s="153">
        <v>2.8454895730355672</v>
      </c>
      <c r="O20" s="153">
        <v>0.53621924943206878</v>
      </c>
      <c r="P20" s="70">
        <v>9.3141753530483373E-2</v>
      </c>
      <c r="R20" s="162"/>
      <c r="S20" s="163"/>
      <c r="T20" s="81">
        <v>20</v>
      </c>
      <c r="U20" s="8">
        <f t="shared" si="4"/>
        <v>0.15384615384615385</v>
      </c>
      <c r="W20" s="28"/>
      <c r="AF20" s="4" t="s">
        <v>102</v>
      </c>
      <c r="AG20" s="4" t="s">
        <v>92</v>
      </c>
    </row>
    <row r="21" spans="2:33" x14ac:dyDescent="0.25">
      <c r="B21" s="68" t="s">
        <v>38</v>
      </c>
      <c r="C21" s="69">
        <v>1.999667366259287</v>
      </c>
      <c r="D21" s="153">
        <v>1.4628249323709837</v>
      </c>
      <c r="E21" s="153">
        <v>1.7687457652438203</v>
      </c>
      <c r="F21" s="153">
        <v>1.3206459500819023</v>
      </c>
      <c r="G21" s="153">
        <v>1.3636636087345382</v>
      </c>
      <c r="H21" s="153">
        <v>1.0545476085030563</v>
      </c>
      <c r="I21" s="153">
        <v>1.222380547924254</v>
      </c>
      <c r="J21" s="153">
        <v>1.037813556552873</v>
      </c>
      <c r="K21" s="153">
        <v>1.057028448555035</v>
      </c>
      <c r="L21" s="153">
        <v>1.126962357321267</v>
      </c>
      <c r="M21" s="153">
        <v>1.7226431161987503</v>
      </c>
      <c r="N21" s="153">
        <v>1.3206459500819023</v>
      </c>
      <c r="O21" s="153">
        <v>3.8494658174975799E-2</v>
      </c>
      <c r="P21" s="70">
        <v>1.032029149512381</v>
      </c>
      <c r="R21" s="162"/>
      <c r="S21" s="163"/>
      <c r="T21" s="81">
        <v>5</v>
      </c>
      <c r="U21" s="8">
        <f t="shared" si="4"/>
        <v>3.8461538461538464E-2</v>
      </c>
      <c r="W21" s="33"/>
      <c r="AF21" s="4" t="s">
        <v>103</v>
      </c>
      <c r="AG21" s="4" t="s">
        <v>93</v>
      </c>
    </row>
    <row r="22" spans="2:33" x14ac:dyDescent="0.25">
      <c r="B22" s="62" t="s">
        <v>39</v>
      </c>
      <c r="C22" s="66">
        <v>0.41482781331364493</v>
      </c>
      <c r="D22" s="151">
        <v>9.1639751926561819E-2</v>
      </c>
      <c r="E22" s="151">
        <v>0.29558923794904091</v>
      </c>
      <c r="F22" s="151">
        <v>0.21385166075071171</v>
      </c>
      <c r="G22" s="151">
        <v>0.11831168360985866</v>
      </c>
      <c r="H22" s="151">
        <v>-0.1832150394906244</v>
      </c>
      <c r="I22" s="151">
        <v>-0.47900948353508294</v>
      </c>
      <c r="J22" s="151">
        <v>-0.56758273910727242</v>
      </c>
      <c r="K22" s="151">
        <v>-0.61553823790970519</v>
      </c>
      <c r="L22" s="151">
        <v>-0.49186651868172876</v>
      </c>
      <c r="M22" s="151">
        <v>-0.32759113114751781</v>
      </c>
      <c r="N22" s="151">
        <v>0.21385166075071171</v>
      </c>
      <c r="O22" s="151">
        <v>0.30999790229764657</v>
      </c>
      <c r="P22" s="67">
        <v>-1.3845356421963974E-2</v>
      </c>
      <c r="R22" s="164"/>
      <c r="S22" s="165"/>
      <c r="T22" s="82">
        <v>40</v>
      </c>
      <c r="U22" s="9">
        <f t="shared" si="4"/>
        <v>0.30769230769230771</v>
      </c>
      <c r="W22" s="28"/>
      <c r="AF22" s="4" t="s">
        <v>105</v>
      </c>
      <c r="AG22" s="4" t="s">
        <v>95</v>
      </c>
    </row>
    <row r="23" spans="2:33" x14ac:dyDescent="0.25">
      <c r="B23" s="71" t="s">
        <v>40</v>
      </c>
      <c r="C23" s="72">
        <v>2.0701026480415234</v>
      </c>
      <c r="D23" s="73">
        <v>2.3254273119554805</v>
      </c>
      <c r="E23" s="73">
        <v>2.6502355623807179</v>
      </c>
      <c r="F23" s="73">
        <v>1.7722254653359484</v>
      </c>
      <c r="G23" s="73">
        <v>1.2341170991043795</v>
      </c>
      <c r="H23" s="73">
        <v>0.85796647696749728</v>
      </c>
      <c r="I23" s="73">
        <v>0.59397857985168301</v>
      </c>
      <c r="J23" s="73">
        <v>0.29850067983620332</v>
      </c>
      <c r="K23" s="73">
        <v>0.45241621662781895</v>
      </c>
      <c r="L23" s="73">
        <v>0.53760987469175259</v>
      </c>
      <c r="M23" s="73">
        <v>1.0411851922911635</v>
      </c>
      <c r="N23" s="73">
        <v>1.7722254653359484</v>
      </c>
      <c r="O23" s="73">
        <v>9.7186274704038622E-2</v>
      </c>
      <c r="P23" s="74">
        <v>9.2994827081073692E-2</v>
      </c>
      <c r="R23" s="83">
        <v>60</v>
      </c>
      <c r="S23" s="83">
        <v>90</v>
      </c>
      <c r="T23" s="10">
        <f>SUM(T14:T15,T22)</f>
        <v>130</v>
      </c>
      <c r="U23" s="11">
        <f t="shared" si="4"/>
        <v>1</v>
      </c>
      <c r="W23" s="28"/>
      <c r="AF23" s="4" t="s">
        <v>106</v>
      </c>
      <c r="AG23" s="4" t="s">
        <v>96</v>
      </c>
    </row>
    <row r="24" spans="2:33" ht="15" customHeight="1" x14ac:dyDescent="0.25">
      <c r="B24" s="166" t="s">
        <v>59</v>
      </c>
      <c r="C24" s="166"/>
      <c r="D24" s="166"/>
      <c r="E24" s="166"/>
      <c r="F24" s="166"/>
      <c r="G24" s="166"/>
      <c r="H24" s="166"/>
      <c r="I24" s="166"/>
      <c r="J24" s="166"/>
      <c r="K24" s="166"/>
      <c r="L24" s="166"/>
      <c r="M24" s="166"/>
      <c r="N24" s="166"/>
      <c r="O24" s="166"/>
      <c r="P24" s="166"/>
      <c r="R24" s="166" t="s">
        <v>58</v>
      </c>
      <c r="S24" s="166"/>
      <c r="T24" s="166"/>
      <c r="U24" s="166"/>
      <c r="V24" s="166"/>
      <c r="W24" s="166"/>
      <c r="X24" s="166"/>
    </row>
    <row r="25" spans="2:33" ht="15" customHeight="1" x14ac:dyDescent="0.25">
      <c r="B25" s="166"/>
      <c r="C25" s="166"/>
      <c r="D25" s="166"/>
      <c r="E25" s="166"/>
      <c r="F25" s="166"/>
      <c r="G25" s="166"/>
      <c r="H25" s="166"/>
      <c r="I25" s="166"/>
      <c r="J25" s="166"/>
      <c r="K25" s="166"/>
      <c r="L25" s="166"/>
      <c r="M25" s="166"/>
      <c r="N25" s="166"/>
      <c r="O25" s="166"/>
      <c r="P25" s="166"/>
      <c r="R25" s="166"/>
      <c r="S25" s="166"/>
      <c r="T25" s="166"/>
      <c r="U25" s="166"/>
      <c r="V25" s="166"/>
      <c r="W25" s="166"/>
      <c r="X25" s="166"/>
    </row>
    <row r="26" spans="2:33" ht="15" customHeight="1" x14ac:dyDescent="0.25">
      <c r="B26" s="166"/>
      <c r="C26" s="166"/>
      <c r="D26" s="166"/>
      <c r="E26" s="166"/>
      <c r="F26" s="166"/>
      <c r="G26" s="166"/>
      <c r="H26" s="166"/>
      <c r="I26" s="166"/>
      <c r="J26" s="166"/>
      <c r="K26" s="166"/>
      <c r="L26" s="166"/>
      <c r="M26" s="166"/>
      <c r="N26" s="166"/>
      <c r="O26" s="166"/>
      <c r="P26" s="166"/>
      <c r="R26" s="166" t="s">
        <v>41</v>
      </c>
      <c r="S26" s="166"/>
      <c r="T26" s="166"/>
      <c r="U26" s="166"/>
      <c r="V26" s="166"/>
      <c r="W26" s="166"/>
      <c r="X26" s="166"/>
    </row>
    <row r="27" spans="2:33" ht="15" customHeight="1" x14ac:dyDescent="0.25">
      <c r="B27" s="34"/>
      <c r="C27" s="34"/>
      <c r="D27" s="34"/>
      <c r="E27" s="34"/>
      <c r="F27" s="34"/>
      <c r="G27" s="34"/>
      <c r="H27" s="34"/>
      <c r="I27" s="34"/>
      <c r="J27" s="34"/>
      <c r="K27" s="34"/>
      <c r="L27" s="34"/>
      <c r="M27" s="34"/>
      <c r="N27" s="34"/>
      <c r="O27" s="34"/>
      <c r="P27" s="34"/>
      <c r="R27" s="166"/>
      <c r="S27" s="166"/>
      <c r="T27" s="166"/>
      <c r="U27" s="166"/>
      <c r="V27" s="166"/>
      <c r="W27" s="166"/>
      <c r="X27" s="166"/>
    </row>
    <row r="28" spans="2:33" ht="15" customHeight="1" x14ac:dyDescent="0.25">
      <c r="B28" s="34"/>
      <c r="C28" s="34"/>
      <c r="D28" s="34"/>
      <c r="E28" s="34"/>
      <c r="F28" s="34"/>
      <c r="G28" s="34"/>
      <c r="H28" s="34"/>
      <c r="I28" s="34"/>
      <c r="J28" s="34"/>
      <c r="K28" s="34"/>
      <c r="L28" s="34"/>
      <c r="M28" s="34"/>
      <c r="N28" s="34"/>
      <c r="O28" s="34"/>
      <c r="P28" s="34"/>
      <c r="R28" s="155" t="s">
        <v>85</v>
      </c>
      <c r="S28" s="155"/>
      <c r="T28" s="155"/>
      <c r="U28" s="155"/>
      <c r="V28" s="155"/>
      <c r="W28" s="155"/>
      <c r="X28" s="155"/>
    </row>
    <row r="29" spans="2:33" ht="14.45" customHeight="1" x14ac:dyDescent="0.25">
      <c r="C29" s="34"/>
      <c r="R29" s="155"/>
      <c r="S29" s="155"/>
      <c r="T29" s="155"/>
      <c r="U29" s="155"/>
      <c r="V29" s="155"/>
      <c r="W29" s="155"/>
      <c r="X29" s="155"/>
    </row>
    <row r="30" spans="2:33" x14ac:dyDescent="0.25">
      <c r="Q30" s="35"/>
    </row>
    <row r="31" spans="2:33" x14ac:dyDescent="0.25">
      <c r="B31" s="59" t="s">
        <v>60</v>
      </c>
      <c r="C31" s="15"/>
      <c r="D31" s="15"/>
      <c r="E31" s="15"/>
      <c r="F31" s="15"/>
      <c r="G31" s="15"/>
      <c r="H31" s="15"/>
      <c r="I31" s="15"/>
      <c r="J31" s="15"/>
      <c r="K31" s="15"/>
      <c r="L31" s="15"/>
      <c r="M31" s="15"/>
      <c r="N31" s="15"/>
      <c r="O31" s="15"/>
      <c r="P31" s="15"/>
      <c r="Q31" s="30"/>
      <c r="R31" s="31"/>
      <c r="S31" s="31"/>
      <c r="T31" s="31"/>
      <c r="U31" s="31"/>
      <c r="V31" s="31"/>
    </row>
    <row r="32" spans="2:33" ht="15" customHeight="1" x14ac:dyDescent="0.25">
      <c r="B32" s="169" t="s">
        <v>24</v>
      </c>
      <c r="C32" s="179" t="s">
        <v>25</v>
      </c>
      <c r="D32" s="180"/>
      <c r="E32" s="180"/>
      <c r="F32" s="180"/>
      <c r="G32" s="180"/>
      <c r="H32" s="180"/>
      <c r="I32" s="180"/>
      <c r="J32" s="180"/>
      <c r="K32" s="180"/>
      <c r="L32" s="180"/>
      <c r="M32" s="180"/>
      <c r="N32" s="180"/>
      <c r="O32" s="180"/>
      <c r="P32" s="180"/>
      <c r="Q32" s="171" t="s">
        <v>2</v>
      </c>
      <c r="R32" s="171"/>
      <c r="S32" s="172"/>
      <c r="T32" s="36"/>
      <c r="U32" s="36"/>
      <c r="V32" s="36"/>
    </row>
    <row r="33" spans="2:33" x14ac:dyDescent="0.25">
      <c r="B33" s="170"/>
      <c r="C33" s="77">
        <v>2010</v>
      </c>
      <c r="D33" s="61">
        <f t="shared" ref="D33" si="5">C33+1</f>
        <v>2011</v>
      </c>
      <c r="E33" s="61">
        <f t="shared" ref="E33" si="6">D33+1</f>
        <v>2012</v>
      </c>
      <c r="F33" s="61">
        <f t="shared" ref="F33" si="7">E33+1</f>
        <v>2013</v>
      </c>
      <c r="G33" s="61">
        <f t="shared" ref="G33" si="8">F33+1</f>
        <v>2014</v>
      </c>
      <c r="H33" s="61">
        <f t="shared" ref="H33" si="9">G33+1</f>
        <v>2015</v>
      </c>
      <c r="I33" s="61">
        <f t="shared" ref="I33" si="10">H33+1</f>
        <v>2016</v>
      </c>
      <c r="J33" s="61">
        <f t="shared" ref="J33" si="11">I33+1</f>
        <v>2017</v>
      </c>
      <c r="K33" s="61">
        <f t="shared" ref="K33" si="12">J33+1</f>
        <v>2018</v>
      </c>
      <c r="L33" s="61">
        <f t="shared" ref="L33" si="13">K33+1</f>
        <v>2019</v>
      </c>
      <c r="M33" s="61">
        <f t="shared" ref="M33" si="14">L33+1</f>
        <v>2020</v>
      </c>
      <c r="N33" s="61">
        <f t="shared" ref="N33" si="15">M33+1</f>
        <v>2021</v>
      </c>
      <c r="O33" s="61">
        <f t="shared" ref="O33" si="16">N33+1</f>
        <v>2022</v>
      </c>
      <c r="P33" s="61">
        <f t="shared" ref="P33" si="17">O33+1</f>
        <v>2023</v>
      </c>
      <c r="Q33" s="61">
        <f t="shared" ref="Q33" si="18">P33+1</f>
        <v>2024</v>
      </c>
      <c r="R33" s="61">
        <f t="shared" ref="R33" si="19">Q33+1</f>
        <v>2025</v>
      </c>
      <c r="S33" s="61">
        <f t="shared" ref="S33" si="20">R33+1</f>
        <v>2026</v>
      </c>
      <c r="T33" s="37"/>
      <c r="U33" s="37"/>
      <c r="V33" s="37"/>
      <c r="X33" s="38"/>
    </row>
    <row r="34" spans="2:33" x14ac:dyDescent="0.25">
      <c r="B34" s="86" t="s">
        <v>28</v>
      </c>
      <c r="C34" s="87">
        <v>0.100508180073779</v>
      </c>
      <c r="D34" s="87">
        <v>1.0360662542909486E-2</v>
      </c>
      <c r="E34" s="87">
        <v>0.23219453373291382</v>
      </c>
      <c r="F34" s="87">
        <v>0.1124564370442496</v>
      </c>
      <c r="G34" s="87">
        <v>-9.5920805647046591E-3</v>
      </c>
      <c r="H34" s="87">
        <v>1.0507625498322851E-2</v>
      </c>
      <c r="I34" s="87">
        <v>-3.0318957336947651E-5</v>
      </c>
      <c r="J34" s="87">
        <v>3.7863495778842162E-3</v>
      </c>
      <c r="K34" s="87">
        <v>-5.9014366717214124E-3</v>
      </c>
      <c r="L34" s="87">
        <v>-2.3213865066270415E-3</v>
      </c>
      <c r="M34" s="88">
        <v>8.8971022610691165E-3</v>
      </c>
      <c r="N34" s="88">
        <v>-5.6309186296267374E-3</v>
      </c>
      <c r="O34" s="88">
        <v>3.3950898957394435E-2</v>
      </c>
      <c r="P34" s="88">
        <v>1.6547199867497538E-2</v>
      </c>
      <c r="Q34" s="89">
        <v>1.6098741790976995E-2</v>
      </c>
      <c r="R34" s="90">
        <v>3.2475764889410327E-2</v>
      </c>
      <c r="S34" s="91">
        <v>2.199661629728232E-2</v>
      </c>
      <c r="T34" s="39"/>
      <c r="U34" s="39"/>
      <c r="V34" s="39"/>
      <c r="AF34" s="12" t="s">
        <v>68</v>
      </c>
      <c r="AG34" s="4" t="s">
        <v>87</v>
      </c>
    </row>
    <row r="35" spans="2:33" x14ac:dyDescent="0.25">
      <c r="B35" s="86" t="s">
        <v>31</v>
      </c>
      <c r="C35" s="92">
        <v>1.4619739121795896</v>
      </c>
      <c r="D35" s="92">
        <v>1.3887790342362396</v>
      </c>
      <c r="E35" s="92">
        <v>1.5246370369106816</v>
      </c>
      <c r="F35" s="92">
        <v>0.88979068596364563</v>
      </c>
      <c r="G35" s="92">
        <v>0.62796103736531561</v>
      </c>
      <c r="H35" s="92">
        <v>0.26662942800878348</v>
      </c>
      <c r="I35" s="92">
        <v>0.21450593213686214</v>
      </c>
      <c r="J35" s="92">
        <v>-3.9277754135298791E-2</v>
      </c>
      <c r="K35" s="92">
        <v>0.10904559760917124</v>
      </c>
      <c r="L35" s="92">
        <v>0.1616422526064614</v>
      </c>
      <c r="M35" s="93">
        <v>0.58637365223543525</v>
      </c>
      <c r="N35" s="93">
        <v>3.4962259181410852E-3</v>
      </c>
      <c r="O35" s="93">
        <v>1.1483664748335341E-2</v>
      </c>
      <c r="P35" s="93">
        <v>5.5786892157554807E-2</v>
      </c>
      <c r="Q35" s="94">
        <v>1.3591763663483383</v>
      </c>
      <c r="R35" s="90">
        <v>2.6960948812670398</v>
      </c>
      <c r="S35" s="91">
        <v>2.1970689615973793</v>
      </c>
      <c r="T35" s="39"/>
      <c r="U35" s="39"/>
      <c r="V35" s="39"/>
      <c r="X35" s="40"/>
      <c r="AF35" s="12" t="s">
        <v>69</v>
      </c>
      <c r="AG35" s="4" t="s">
        <v>94</v>
      </c>
    </row>
    <row r="36" spans="2:33" x14ac:dyDescent="0.25">
      <c r="B36" s="68" t="s">
        <v>32</v>
      </c>
      <c r="C36" s="95">
        <v>2.5333488766482297</v>
      </c>
      <c r="D36" s="95">
        <v>4.4784019609628984</v>
      </c>
      <c r="E36" s="95">
        <v>3.8255956858382332</v>
      </c>
      <c r="F36" s="95">
        <v>2.933896480824969</v>
      </c>
      <c r="G36" s="95">
        <v>3.2256973803294011</v>
      </c>
      <c r="H36" s="95">
        <v>3.4035924697764344</v>
      </c>
      <c r="I36" s="95">
        <v>2.9613426136291587</v>
      </c>
      <c r="J36" s="95">
        <v>-0.46466058357726941</v>
      </c>
      <c r="K36" s="95">
        <v>1.2118544999088037</v>
      </c>
      <c r="L36" s="95">
        <v>-0.10873549540728132</v>
      </c>
      <c r="M36" s="96">
        <v>-0.39435870746718477</v>
      </c>
      <c r="N36" s="96">
        <v>-7.2519962552947792E-2</v>
      </c>
      <c r="O36" s="96">
        <v>-1.2784690476052665</v>
      </c>
      <c r="P36" s="96">
        <v>-0.90286133579037553</v>
      </c>
      <c r="Q36" s="97">
        <v>1.2853363086186178</v>
      </c>
      <c r="R36" s="98">
        <v>2.4976925612181087</v>
      </c>
      <c r="S36" s="99">
        <v>2.4517195116209609</v>
      </c>
      <c r="T36" s="41"/>
      <c r="U36" s="41"/>
      <c r="V36" s="41"/>
      <c r="AF36" s="12" t="s">
        <v>70</v>
      </c>
      <c r="AG36" s="4" t="s">
        <v>88</v>
      </c>
    </row>
    <row r="37" spans="2:33" x14ac:dyDescent="0.25">
      <c r="B37" s="68" t="s">
        <v>34</v>
      </c>
      <c r="C37" s="95">
        <v>1.3948799849779681</v>
      </c>
      <c r="D37" s="95">
        <v>0.49023758300463499</v>
      </c>
      <c r="E37" s="95">
        <v>0.87209076137531472</v>
      </c>
      <c r="F37" s="95">
        <v>1.1131510660253401</v>
      </c>
      <c r="G37" s="95">
        <v>-9.4255955794556465E-2</v>
      </c>
      <c r="H37" s="95">
        <v>0.6759444360310104</v>
      </c>
      <c r="I37" s="95">
        <v>-0.21186667809270063</v>
      </c>
      <c r="J37" s="95">
        <v>0.1180248318492268</v>
      </c>
      <c r="K37" s="95">
        <v>0.38038344037354188</v>
      </c>
      <c r="L37" s="95">
        <v>0.17925214100084502</v>
      </c>
      <c r="M37" s="96">
        <v>0.83135137690065941</v>
      </c>
      <c r="N37" s="96">
        <v>-0.40587295041297106</v>
      </c>
      <c r="O37" s="96">
        <v>0.18080824054812913</v>
      </c>
      <c r="P37" s="96">
        <v>0.3233873512641981</v>
      </c>
      <c r="Q37" s="97">
        <v>0.96370534865289248</v>
      </c>
      <c r="R37" s="98">
        <v>1.8306857674295209</v>
      </c>
      <c r="S37" s="99">
        <v>1.6530330363042431</v>
      </c>
      <c r="T37" s="41"/>
      <c r="U37" s="41"/>
      <c r="V37" s="41"/>
      <c r="AF37" s="12" t="s">
        <v>71</v>
      </c>
      <c r="AG37" s="4" t="s">
        <v>89</v>
      </c>
    </row>
    <row r="38" spans="2:33" x14ac:dyDescent="0.25">
      <c r="B38" s="68" t="s">
        <v>35</v>
      </c>
      <c r="C38" s="95">
        <v>3.5766168203566493</v>
      </c>
      <c r="D38" s="95">
        <v>5.5501743091925846</v>
      </c>
      <c r="E38" s="95">
        <v>8.2424243097480687</v>
      </c>
      <c r="F38" s="95">
        <v>2.1267182105500608</v>
      </c>
      <c r="G38" s="95">
        <v>-0.10574971364936792</v>
      </c>
      <c r="H38" s="95">
        <v>0.38588594333623155</v>
      </c>
      <c r="I38" s="95">
        <v>-0.22193325487193627</v>
      </c>
      <c r="J38" s="95">
        <v>9.0877715650800189E-2</v>
      </c>
      <c r="K38" s="95">
        <v>-0.30442137197004848</v>
      </c>
      <c r="L38" s="95">
        <v>1.0491984495987576</v>
      </c>
      <c r="M38" s="96">
        <v>0.99395897856314541</v>
      </c>
      <c r="N38" s="96">
        <v>0.14901212759975355</v>
      </c>
      <c r="O38" s="96">
        <v>1.2002306131521316</v>
      </c>
      <c r="P38" s="96">
        <v>1.0062928681224694</v>
      </c>
      <c r="Q38" s="97">
        <v>3.4591717533746333</v>
      </c>
      <c r="R38" s="98">
        <v>6.4111273078529321</v>
      </c>
      <c r="S38" s="99">
        <v>5.8360389214615038</v>
      </c>
      <c r="T38" s="41"/>
      <c r="U38" s="41"/>
      <c r="V38" s="41"/>
      <c r="AF38" s="12" t="s">
        <v>72</v>
      </c>
      <c r="AG38" s="4" t="s">
        <v>90</v>
      </c>
    </row>
    <row r="39" spans="2:33" x14ac:dyDescent="0.25">
      <c r="B39" s="68" t="s">
        <v>36</v>
      </c>
      <c r="C39" s="95">
        <v>1.6436404891478467</v>
      </c>
      <c r="D39" s="95">
        <v>1.3094494262353309</v>
      </c>
      <c r="E39" s="95">
        <v>1.7279809378836786</v>
      </c>
      <c r="F39" s="95">
        <v>1.1183539172119477</v>
      </c>
      <c r="G39" s="95">
        <v>1.088589847422152</v>
      </c>
      <c r="H39" s="95">
        <v>0.2525415756289085</v>
      </c>
      <c r="I39" s="95">
        <v>2.1626029170160422E-2</v>
      </c>
      <c r="J39" s="95">
        <v>0.3339339068175588</v>
      </c>
      <c r="K39" s="95">
        <v>0.48560866505753875</v>
      </c>
      <c r="L39" s="95">
        <v>0.74268267948249389</v>
      </c>
      <c r="M39" s="96">
        <v>1.1505907132531921</v>
      </c>
      <c r="N39" s="96">
        <v>0.25964569922537656</v>
      </c>
      <c r="O39" s="96">
        <v>0.17312865608990441</v>
      </c>
      <c r="P39" s="96">
        <v>0.53960494007215054</v>
      </c>
      <c r="Q39" s="97">
        <v>1.2845183633929427</v>
      </c>
      <c r="R39" s="98">
        <v>2.5040934794981844</v>
      </c>
      <c r="S39" s="99">
        <v>2.3594508867339665</v>
      </c>
      <c r="T39" s="41"/>
      <c r="U39" s="41"/>
      <c r="V39" s="41"/>
      <c r="AF39" s="12" t="s">
        <v>73</v>
      </c>
      <c r="AG39" s="4" t="s">
        <v>91</v>
      </c>
    </row>
    <row r="40" spans="2:33" x14ac:dyDescent="0.25">
      <c r="B40" s="68" t="s">
        <v>37</v>
      </c>
      <c r="C40" s="95">
        <v>2.045417682694652</v>
      </c>
      <c r="D40" s="95">
        <v>2.5365785788849635</v>
      </c>
      <c r="E40" s="95">
        <v>2.3986459805789084</v>
      </c>
      <c r="F40" s="95">
        <v>1.8485792353865942</v>
      </c>
      <c r="G40" s="95">
        <v>0.71619562220754918</v>
      </c>
      <c r="H40" s="95">
        <v>-0.54737054168556942</v>
      </c>
      <c r="I40" s="95">
        <v>-0.4552342950929979</v>
      </c>
      <c r="J40" s="95">
        <v>-0.39136623915050872</v>
      </c>
      <c r="K40" s="95">
        <v>-0.33113816204759255</v>
      </c>
      <c r="L40" s="95">
        <v>-2.2520663459091074E-2</v>
      </c>
      <c r="M40" s="96">
        <v>0.11524143248013619</v>
      </c>
      <c r="N40" s="96">
        <v>-8.0935045410981898E-2</v>
      </c>
      <c r="O40" s="96">
        <v>6.1820950147475025E-2</v>
      </c>
      <c r="P40" s="96">
        <v>0.2071395979889612</v>
      </c>
      <c r="Q40" s="97">
        <v>2.9142136648026979</v>
      </c>
      <c r="R40" s="98">
        <v>5.8178032477331572</v>
      </c>
      <c r="S40" s="99">
        <v>4.1683716613371207</v>
      </c>
      <c r="T40" s="41"/>
      <c r="U40" s="41"/>
      <c r="V40" s="41"/>
      <c r="AF40" s="12" t="s">
        <v>74</v>
      </c>
      <c r="AG40" s="4" t="s">
        <v>92</v>
      </c>
    </row>
    <row r="41" spans="2:33" x14ac:dyDescent="0.25">
      <c r="B41" s="68" t="s">
        <v>38</v>
      </c>
      <c r="C41" s="95">
        <v>0.99966736625928676</v>
      </c>
      <c r="D41" s="95">
        <v>0.4628249323709836</v>
      </c>
      <c r="E41" s="95">
        <v>0.7313935935734196</v>
      </c>
      <c r="F41" s="95">
        <v>0.31972117037883457</v>
      </c>
      <c r="G41" s="95">
        <v>0.35463511142612814</v>
      </c>
      <c r="H41" s="95">
        <v>5.4547608503056323E-2</v>
      </c>
      <c r="I41" s="95">
        <v>0.22238054792425399</v>
      </c>
      <c r="J41" s="95">
        <v>3.7813556552872885E-2</v>
      </c>
      <c r="K41" s="95">
        <v>5.5906010467515102E-2</v>
      </c>
      <c r="L41" s="95">
        <v>0.12413594848510862</v>
      </c>
      <c r="M41" s="96">
        <v>0.72255528980861738</v>
      </c>
      <c r="N41" s="96">
        <v>8.2589810589452348E-2</v>
      </c>
      <c r="O41" s="96">
        <v>-7.3537476969968291E-3</v>
      </c>
      <c r="P41" s="96">
        <v>-9.3916516661705099E-2</v>
      </c>
      <c r="Q41" s="97">
        <v>0.64252403167830152</v>
      </c>
      <c r="R41" s="98">
        <v>1.3277425119336363</v>
      </c>
      <c r="S41" s="99">
        <v>1.142280052667092</v>
      </c>
      <c r="T41" s="41"/>
      <c r="U41" s="41"/>
      <c r="V41" s="41"/>
      <c r="AF41" s="12" t="s">
        <v>75</v>
      </c>
      <c r="AG41" s="4" t="s">
        <v>93</v>
      </c>
    </row>
    <row r="42" spans="2:33" x14ac:dyDescent="0.25">
      <c r="B42" s="86" t="s">
        <v>39</v>
      </c>
      <c r="C42" s="92">
        <v>0.9148278133136456</v>
      </c>
      <c r="D42" s="92">
        <v>0.59163975192656237</v>
      </c>
      <c r="E42" s="92">
        <v>0.82012911412741862</v>
      </c>
      <c r="F42" s="92">
        <v>0.74446086400985523</v>
      </c>
      <c r="G42" s="92">
        <v>0.63912064316977024</v>
      </c>
      <c r="H42" s="92">
        <v>0.3167849605093756</v>
      </c>
      <c r="I42" s="92">
        <v>2.0990516464917067E-2</v>
      </c>
      <c r="J42" s="92">
        <v>-6.7582739107272513E-2</v>
      </c>
      <c r="K42" s="92">
        <v>-0.10723882777924729</v>
      </c>
      <c r="L42" s="92">
        <v>6.4657261896183347E-3</v>
      </c>
      <c r="M42" s="93">
        <v>0.17385950106267672</v>
      </c>
      <c r="N42" s="93">
        <v>-0.1324447785308738</v>
      </c>
      <c r="O42" s="93">
        <v>0.17616730436205336</v>
      </c>
      <c r="P42" s="93">
        <v>0.16838591339047912</v>
      </c>
      <c r="Q42" s="94">
        <v>0.9889338245591075</v>
      </c>
      <c r="R42" s="90">
        <v>1.9473335556057938</v>
      </c>
      <c r="S42" s="91">
        <v>1.7254066137642909</v>
      </c>
      <c r="T42" s="39"/>
      <c r="U42" s="39"/>
      <c r="V42" s="39"/>
      <c r="AF42" s="12" t="s">
        <v>76</v>
      </c>
      <c r="AG42" s="4" t="s">
        <v>95</v>
      </c>
    </row>
    <row r="43" spans="2:33" x14ac:dyDescent="0.25">
      <c r="B43" s="100" t="s">
        <v>40</v>
      </c>
      <c r="C43" s="101">
        <v>1.2620383652656977</v>
      </c>
      <c r="D43" s="101">
        <v>1.0834604880734975</v>
      </c>
      <c r="E43" s="101">
        <v>1.2587616675747018</v>
      </c>
      <c r="F43" s="101">
        <v>0.82190047433941604</v>
      </c>
      <c r="G43" s="101">
        <v>0.59997648045940921</v>
      </c>
      <c r="H43" s="101">
        <v>0.2757871649743045</v>
      </c>
      <c r="I43" s="101">
        <v>0.13457289214936466</v>
      </c>
      <c r="J43" s="101">
        <v>-4.7334587078198043E-2</v>
      </c>
      <c r="K43" s="101">
        <v>3.4301130914830461E-2</v>
      </c>
      <c r="L43" s="101">
        <v>0.10598065947026297</v>
      </c>
      <c r="M43" s="102">
        <v>0.43614075993111279</v>
      </c>
      <c r="N43" s="102">
        <v>-4.1356464701735644E-2</v>
      </c>
      <c r="O43" s="102">
        <v>6.0468055182302194E-2</v>
      </c>
      <c r="P43" s="102">
        <v>8.2283831426265122E-2</v>
      </c>
      <c r="Q43" s="103">
        <v>1.2383731399883038</v>
      </c>
      <c r="R43" s="104">
        <v>2.453003403579042</v>
      </c>
      <c r="S43" s="105">
        <v>2.032442855678422</v>
      </c>
      <c r="T43" s="39"/>
      <c r="U43" s="39"/>
      <c r="V43" s="39"/>
      <c r="AF43" s="12" t="s">
        <v>77</v>
      </c>
      <c r="AG43" s="4" t="s">
        <v>96</v>
      </c>
    </row>
    <row r="44" spans="2:33" ht="15" customHeight="1" x14ac:dyDescent="0.25">
      <c r="B44" s="173" t="s">
        <v>86</v>
      </c>
      <c r="C44" s="173"/>
      <c r="D44" s="173"/>
      <c r="E44" s="173"/>
      <c r="F44" s="173"/>
      <c r="G44" s="173"/>
      <c r="H44" s="173"/>
      <c r="I44" s="173"/>
      <c r="J44" s="173"/>
      <c r="K44" s="173"/>
      <c r="L44" s="173"/>
      <c r="M44" s="173"/>
      <c r="N44" s="173"/>
      <c r="O44" s="173"/>
      <c r="P44" s="173"/>
      <c r="Q44" s="173"/>
      <c r="R44" s="173"/>
      <c r="S44" s="173"/>
      <c r="T44" s="34"/>
      <c r="U44" s="34"/>
      <c r="V44" s="34"/>
    </row>
    <row r="45" spans="2:33" ht="27.6" customHeight="1" x14ac:dyDescent="0.25">
      <c r="B45" s="166"/>
      <c r="C45" s="166"/>
      <c r="D45" s="166"/>
      <c r="E45" s="166"/>
      <c r="F45" s="166"/>
      <c r="G45" s="166"/>
      <c r="H45" s="166"/>
      <c r="I45" s="166"/>
      <c r="J45" s="166"/>
      <c r="K45" s="166"/>
      <c r="L45" s="166"/>
      <c r="M45" s="166"/>
      <c r="N45" s="166"/>
      <c r="O45" s="166"/>
      <c r="P45" s="166"/>
      <c r="Q45" s="166"/>
      <c r="R45" s="166"/>
      <c r="S45" s="166"/>
      <c r="T45" s="34"/>
      <c r="U45" s="34"/>
      <c r="V45" s="34"/>
    </row>
    <row r="46" spans="2:33" x14ac:dyDescent="0.25">
      <c r="B46" s="106" t="s">
        <v>42</v>
      </c>
      <c r="C46" s="42"/>
      <c r="D46" s="42"/>
      <c r="E46" s="42"/>
      <c r="F46" s="42"/>
      <c r="G46" s="42"/>
      <c r="H46" s="42"/>
      <c r="I46" s="42"/>
      <c r="J46" s="42"/>
      <c r="K46" s="42"/>
      <c r="L46" s="42"/>
      <c r="M46" s="42"/>
      <c r="N46" s="42"/>
      <c r="O46" s="42"/>
      <c r="P46" s="42"/>
      <c r="Q46" s="31"/>
      <c r="R46" s="31"/>
      <c r="S46" s="31"/>
      <c r="T46" s="31"/>
      <c r="U46" s="31"/>
      <c r="V46" s="31"/>
    </row>
    <row r="47" spans="2:33" x14ac:dyDescent="0.25">
      <c r="B47" s="42"/>
      <c r="C47" s="42"/>
      <c r="D47" s="42"/>
      <c r="E47" s="42"/>
      <c r="F47" s="42"/>
      <c r="G47" s="42"/>
      <c r="H47" s="42"/>
      <c r="I47" s="42"/>
      <c r="J47" s="42"/>
      <c r="K47" s="42"/>
      <c r="L47" s="42"/>
      <c r="M47" s="42"/>
      <c r="N47" s="42"/>
      <c r="O47" s="42"/>
      <c r="P47" s="42"/>
      <c r="Q47" s="31"/>
      <c r="R47" s="31"/>
      <c r="S47" s="31"/>
      <c r="T47" s="31"/>
      <c r="U47" s="31"/>
      <c r="V47" s="31"/>
    </row>
    <row r="48" spans="2:33" x14ac:dyDescent="0.25">
      <c r="B48" s="107" t="s">
        <v>43</v>
      </c>
      <c r="C48" s="42"/>
      <c r="D48" s="42"/>
      <c r="E48" s="42"/>
      <c r="F48" s="42"/>
      <c r="G48" s="42"/>
      <c r="H48" s="42"/>
      <c r="I48" s="42"/>
      <c r="J48" s="42"/>
      <c r="K48" s="42"/>
      <c r="L48" s="42"/>
      <c r="M48" s="42"/>
      <c r="N48" s="42"/>
      <c r="O48" s="42"/>
      <c r="P48" s="42"/>
      <c r="Q48" s="31"/>
      <c r="R48" s="31"/>
      <c r="S48" s="31"/>
      <c r="T48" s="31"/>
      <c r="U48" s="31"/>
      <c r="V48" s="31"/>
    </row>
    <row r="49" spans="2:26" x14ac:dyDescent="0.25">
      <c r="B49" s="174" t="str">
        <f>"Trin 1: Finanstilsynets benchmark for "&amp;$D$2</f>
        <v>Trin 1: Finanstilsynets benchmark for Fiktivt institut</v>
      </c>
      <c r="C49" s="175"/>
      <c r="D49" s="175"/>
      <c r="E49" s="175"/>
      <c r="F49" s="175"/>
      <c r="G49" s="175"/>
      <c r="H49" s="175"/>
      <c r="I49" s="175"/>
      <c r="J49" s="175"/>
      <c r="K49" s="175"/>
      <c r="L49" s="175"/>
      <c r="M49" s="175"/>
      <c r="N49" s="175"/>
      <c r="O49" s="175"/>
      <c r="P49" s="175"/>
      <c r="Q49" s="175"/>
      <c r="R49" s="175"/>
      <c r="S49" s="175"/>
      <c r="T49" s="175"/>
      <c r="U49" s="175"/>
      <c r="V49" s="176"/>
      <c r="W49" s="13"/>
    </row>
    <row r="50" spans="2:26" x14ac:dyDescent="0.25">
      <c r="B50" s="14"/>
      <c r="C50" s="14"/>
      <c r="D50" s="14"/>
      <c r="E50" s="14"/>
      <c r="F50" s="14"/>
      <c r="G50" s="14"/>
      <c r="H50" s="14"/>
      <c r="I50" s="14"/>
      <c r="J50" s="14"/>
      <c r="K50" s="14"/>
      <c r="L50" s="14"/>
      <c r="M50" s="14"/>
      <c r="N50" s="14"/>
      <c r="O50" s="14"/>
      <c r="P50" s="14"/>
      <c r="Q50" s="14"/>
      <c r="R50" s="14"/>
      <c r="S50" s="14"/>
      <c r="T50" s="14"/>
      <c r="U50" s="14"/>
      <c r="V50" s="14"/>
      <c r="W50" s="14"/>
    </row>
    <row r="51" spans="2:26" x14ac:dyDescent="0.25">
      <c r="B51" s="177" t="s">
        <v>61</v>
      </c>
      <c r="C51" s="177"/>
      <c r="D51" s="177"/>
      <c r="E51" s="177"/>
      <c r="F51" s="177"/>
      <c r="G51" s="177"/>
      <c r="H51" s="177"/>
      <c r="I51" s="177"/>
      <c r="J51" s="177"/>
      <c r="K51" s="177"/>
      <c r="L51" s="177"/>
      <c r="M51" s="177"/>
      <c r="N51" s="177"/>
      <c r="O51" s="177"/>
      <c r="P51" s="177"/>
      <c r="Q51" s="177"/>
      <c r="R51" s="177"/>
      <c r="S51" s="177"/>
      <c r="T51" s="177"/>
      <c r="U51" s="177"/>
      <c r="V51" s="177"/>
      <c r="W51" s="14"/>
    </row>
    <row r="52" spans="2:26" x14ac:dyDescent="0.25">
      <c r="B52" s="108" t="s">
        <v>62</v>
      </c>
      <c r="C52" s="109"/>
      <c r="D52" s="109"/>
      <c r="E52" s="109"/>
      <c r="F52" s="109"/>
      <c r="G52" s="109"/>
      <c r="H52" s="109"/>
      <c r="I52" s="109"/>
      <c r="J52" s="109"/>
      <c r="K52" s="109"/>
      <c r="L52" s="109"/>
      <c r="M52" s="109"/>
      <c r="N52" s="109"/>
      <c r="O52" s="109"/>
      <c r="P52" s="109"/>
      <c r="Q52" s="109"/>
      <c r="R52" s="109"/>
      <c r="S52" s="109"/>
      <c r="T52" s="109"/>
      <c r="U52" s="109"/>
      <c r="V52" s="109"/>
      <c r="W52" s="14"/>
    </row>
    <row r="53" spans="2:26" x14ac:dyDescent="0.25">
      <c r="B53" s="108" t="s">
        <v>63</v>
      </c>
      <c r="C53" s="109"/>
      <c r="D53" s="109"/>
      <c r="E53" s="109"/>
      <c r="F53" s="109"/>
      <c r="G53" s="109"/>
      <c r="H53" s="109"/>
      <c r="I53" s="109"/>
      <c r="J53" s="109"/>
      <c r="K53" s="109"/>
      <c r="L53" s="109"/>
      <c r="M53" s="109"/>
      <c r="N53" s="109"/>
      <c r="O53" s="109"/>
      <c r="P53" s="109"/>
      <c r="Q53" s="109"/>
      <c r="R53" s="109"/>
      <c r="S53" s="109"/>
      <c r="T53" s="109"/>
      <c r="U53" s="109"/>
      <c r="V53" s="109"/>
      <c r="W53" s="14"/>
    </row>
    <row r="54" spans="2:26" x14ac:dyDescent="0.25">
      <c r="B54" s="108" t="s">
        <v>44</v>
      </c>
      <c r="C54" s="109"/>
      <c r="D54" s="109"/>
      <c r="E54" s="109"/>
      <c r="F54" s="109"/>
      <c r="G54" s="109"/>
      <c r="H54" s="109"/>
      <c r="I54" s="109"/>
      <c r="J54" s="109"/>
      <c r="K54" s="109"/>
      <c r="L54" s="109"/>
      <c r="M54" s="109"/>
      <c r="N54" s="109"/>
      <c r="O54" s="109"/>
      <c r="P54" s="109"/>
      <c r="Q54" s="109"/>
      <c r="R54" s="109"/>
      <c r="S54" s="109"/>
      <c r="T54" s="109"/>
      <c r="U54" s="109"/>
      <c r="V54" s="109"/>
      <c r="W54" s="14"/>
    </row>
    <row r="55" spans="2:26" x14ac:dyDescent="0.25"/>
    <row r="56" spans="2:26" x14ac:dyDescent="0.25">
      <c r="B56" s="59" t="str">
        <f>"B.1) Kontrafaktiske HISTORISKE branchefordelte nedskrivningsprocenter baseret på udlånsfordeling "&amp;$T$13&amp;", for "&amp;$D$2</f>
        <v>B.1) Kontrafaktiske HISTORISKE branchefordelte nedskrivningsprocenter baseret på udlånsfordeling medio 2024, for Fiktivt institut</v>
      </c>
      <c r="C56" s="57"/>
      <c r="D56" s="57"/>
      <c r="E56" s="57"/>
      <c r="F56" s="57"/>
      <c r="G56" s="57"/>
      <c r="H56" s="57"/>
      <c r="I56" s="57"/>
      <c r="J56" s="57"/>
      <c r="K56" s="57"/>
      <c r="L56" s="57"/>
      <c r="M56" s="57"/>
      <c r="N56" s="57"/>
      <c r="O56" s="57"/>
      <c r="P56" s="57"/>
      <c r="Q56" s="15"/>
      <c r="R56" s="15"/>
      <c r="S56" s="15"/>
      <c r="T56" s="15"/>
      <c r="U56" s="15"/>
      <c r="V56" s="15"/>
      <c r="W56" s="15"/>
      <c r="X56" s="15"/>
      <c r="Y56" s="15"/>
      <c r="Z56" s="15"/>
    </row>
    <row r="57" spans="2:26" ht="14.45" customHeight="1" x14ac:dyDescent="0.25">
      <c r="B57" s="156" t="s">
        <v>24</v>
      </c>
      <c r="C57" s="167" t="s">
        <v>45</v>
      </c>
      <c r="D57" s="167"/>
      <c r="E57" s="167"/>
      <c r="F57" s="167"/>
      <c r="G57" s="167"/>
      <c r="H57" s="167"/>
      <c r="I57" s="167"/>
      <c r="J57" s="167"/>
      <c r="K57" s="167"/>
      <c r="L57" s="167"/>
      <c r="M57" s="167"/>
      <c r="N57" s="167"/>
      <c r="O57" s="167"/>
      <c r="P57" s="167"/>
      <c r="Q57" s="178"/>
      <c r="R57" s="178"/>
      <c r="S57" s="178"/>
      <c r="T57" s="178"/>
      <c r="U57" s="178"/>
      <c r="V57" s="178"/>
    </row>
    <row r="58" spans="2:26" x14ac:dyDescent="0.25">
      <c r="B58" s="157"/>
      <c r="C58" s="77">
        <v>2010</v>
      </c>
      <c r="D58" s="61">
        <f t="shared" ref="D58:M58" si="21">C58+1</f>
        <v>2011</v>
      </c>
      <c r="E58" s="61">
        <f t="shared" si="21"/>
        <v>2012</v>
      </c>
      <c r="F58" s="61">
        <f t="shared" si="21"/>
        <v>2013</v>
      </c>
      <c r="G58" s="61">
        <f t="shared" si="21"/>
        <v>2014</v>
      </c>
      <c r="H58" s="61">
        <f t="shared" si="21"/>
        <v>2015</v>
      </c>
      <c r="I58" s="61">
        <f t="shared" si="21"/>
        <v>2016</v>
      </c>
      <c r="J58" s="61">
        <f t="shared" si="21"/>
        <v>2017</v>
      </c>
      <c r="K58" s="61">
        <f t="shared" si="21"/>
        <v>2018</v>
      </c>
      <c r="L58" s="61">
        <f t="shared" si="21"/>
        <v>2019</v>
      </c>
      <c r="M58" s="61">
        <f t="shared" si="21"/>
        <v>2020</v>
      </c>
      <c r="N58" s="61">
        <f t="shared" ref="N58" si="22">M58+1</f>
        <v>2021</v>
      </c>
      <c r="O58" s="61">
        <f t="shared" ref="O58" si="23">N58+1</f>
        <v>2022</v>
      </c>
      <c r="P58" s="61">
        <f t="shared" ref="P58" si="24">O58+1</f>
        <v>2023</v>
      </c>
      <c r="Q58" s="32"/>
      <c r="R58" s="32"/>
      <c r="S58" s="32"/>
      <c r="T58" s="32"/>
      <c r="U58" s="32"/>
      <c r="V58" s="32"/>
    </row>
    <row r="59" spans="2:26" x14ac:dyDescent="0.25">
      <c r="B59" s="68" t="s">
        <v>28</v>
      </c>
      <c r="C59" s="110">
        <f t="shared" ref="C59" si="25">IF($T$14&gt;0,C14,0)</f>
        <v>0</v>
      </c>
      <c r="D59" s="110">
        <f t="shared" ref="D59:M59" si="26">IF($T$14&gt;0,D14,0)</f>
        <v>0</v>
      </c>
      <c r="E59" s="110">
        <f t="shared" si="26"/>
        <v>0</v>
      </c>
      <c r="F59" s="110">
        <f t="shared" si="26"/>
        <v>0</v>
      </c>
      <c r="G59" s="110">
        <f t="shared" si="26"/>
        <v>0</v>
      </c>
      <c r="H59" s="110">
        <f t="shared" si="26"/>
        <v>0</v>
      </c>
      <c r="I59" s="110">
        <f t="shared" si="26"/>
        <v>0</v>
      </c>
      <c r="J59" s="110">
        <f t="shared" si="26"/>
        <v>0</v>
      </c>
      <c r="K59" s="110">
        <f t="shared" si="26"/>
        <v>0</v>
      </c>
      <c r="L59" s="110">
        <f t="shared" si="26"/>
        <v>0</v>
      </c>
      <c r="M59" s="110">
        <f t="shared" si="26"/>
        <v>0</v>
      </c>
      <c r="N59" s="110">
        <f t="shared" ref="N59:P59" si="27">IF($T$14&gt;0,N14,0)</f>
        <v>0</v>
      </c>
      <c r="O59" s="110">
        <f t="shared" si="27"/>
        <v>0</v>
      </c>
      <c r="P59" s="111">
        <f t="shared" si="27"/>
        <v>0</v>
      </c>
      <c r="Q59" s="43"/>
      <c r="R59" s="43"/>
      <c r="S59" s="43"/>
      <c r="T59" s="43"/>
      <c r="U59" s="43"/>
      <c r="V59" s="43"/>
    </row>
    <row r="60" spans="2:26" x14ac:dyDescent="0.25">
      <c r="B60" s="68" t="s">
        <v>31</v>
      </c>
      <c r="C60" s="112">
        <f t="shared" ref="C60:M60" si="28">IF($T$15&gt;0,C16*$T$16/$T$15+C17*$T$17/$T$15+C18*$T$18/$T$15+C19*$T$19/$T$15+C20*$T$20/$T$15+C21*$T$21/$T$15,0)</f>
        <v>3.4265099285579788</v>
      </c>
      <c r="D60" s="112">
        <f t="shared" si="28"/>
        <v>4.2552791284965625</v>
      </c>
      <c r="E60" s="112">
        <f t="shared" si="28"/>
        <v>5.1823295813729713</v>
      </c>
      <c r="F60" s="112">
        <f t="shared" si="28"/>
        <v>2.8356081386077454</v>
      </c>
      <c r="G60" s="112">
        <f t="shared" si="28"/>
        <v>1.7662758052802352</v>
      </c>
      <c r="H60" s="112">
        <f t="shared" si="28"/>
        <v>1.4818709322154267</v>
      </c>
      <c r="I60" s="112">
        <f t="shared" si="28"/>
        <v>1.1592870280092724</v>
      </c>
      <c r="J60" s="112">
        <f t="shared" si="28"/>
        <v>0.97455856587891998</v>
      </c>
      <c r="K60" s="112">
        <f t="shared" si="28"/>
        <v>1.095966409693347</v>
      </c>
      <c r="L60" s="112">
        <f t="shared" si="28"/>
        <v>1.5162710121726712</v>
      </c>
      <c r="M60" s="112">
        <f t="shared" si="28"/>
        <v>1.6495302249305772</v>
      </c>
      <c r="N60" s="112">
        <f t="shared" ref="N60:P60" si="29">IF($T$15&gt;0,N16*$T$16/$T$15+N17*$T$17/$T$15+N18*$T$18/$T$15+N19*$T$19/$T$15+N20*$T$20/$T$15+N21*$T$21/$T$15,0)</f>
        <v>2.8356081386077454</v>
      </c>
      <c r="O60" s="112">
        <f t="shared" si="29"/>
        <v>-0.19345127609296242</v>
      </c>
      <c r="P60" s="113">
        <f t="shared" si="29"/>
        <v>-0.18747271246804101</v>
      </c>
      <c r="Q60" s="43"/>
      <c r="R60" s="43"/>
      <c r="S60" s="43"/>
      <c r="T60" s="43"/>
      <c r="U60" s="43"/>
      <c r="V60" s="43"/>
    </row>
    <row r="61" spans="2:26" x14ac:dyDescent="0.25">
      <c r="B61" s="68" t="s">
        <v>39</v>
      </c>
      <c r="C61" s="112">
        <f t="shared" ref="C61" si="30">IF($T$22&gt;0,C22,0)</f>
        <v>0.41482781331364493</v>
      </c>
      <c r="D61" s="112">
        <f t="shared" ref="D61:M61" si="31">IF($T$22&gt;0,D22,0)</f>
        <v>9.1639751926561819E-2</v>
      </c>
      <c r="E61" s="112">
        <f t="shared" si="31"/>
        <v>0.29558923794904091</v>
      </c>
      <c r="F61" s="112">
        <f t="shared" si="31"/>
        <v>0.21385166075071171</v>
      </c>
      <c r="G61" s="112">
        <f t="shared" si="31"/>
        <v>0.11831168360985866</v>
      </c>
      <c r="H61" s="112">
        <f t="shared" si="31"/>
        <v>-0.1832150394906244</v>
      </c>
      <c r="I61" s="112">
        <f t="shared" si="31"/>
        <v>-0.47900948353508294</v>
      </c>
      <c r="J61" s="112">
        <f t="shared" si="31"/>
        <v>-0.56758273910727242</v>
      </c>
      <c r="K61" s="112">
        <f t="shared" si="31"/>
        <v>-0.61553823790970519</v>
      </c>
      <c r="L61" s="112">
        <f t="shared" si="31"/>
        <v>-0.49186651868172876</v>
      </c>
      <c r="M61" s="112">
        <f t="shared" si="31"/>
        <v>-0.32759113114751781</v>
      </c>
      <c r="N61" s="112">
        <f t="shared" ref="N61:P61" si="32">IF($T$22&gt;0,N22,0)</f>
        <v>0.21385166075071171</v>
      </c>
      <c r="O61" s="112">
        <f t="shared" si="32"/>
        <v>0.30999790229764657</v>
      </c>
      <c r="P61" s="113">
        <f t="shared" si="32"/>
        <v>-1.3845356421963974E-2</v>
      </c>
      <c r="Q61" s="43"/>
      <c r="R61" s="43"/>
      <c r="S61" s="43"/>
      <c r="T61" s="43"/>
      <c r="U61" s="43"/>
      <c r="V61" s="43"/>
    </row>
    <row r="62" spans="2:26" x14ac:dyDescent="0.25">
      <c r="B62" s="114" t="s">
        <v>40</v>
      </c>
      <c r="C62" s="115">
        <f t="shared" ref="C62" si="33">C59*$T$14/$T$23+C60*$T$15/$T$23+C61*$T$22/$T$23</f>
        <v>2.499838508482799</v>
      </c>
      <c r="D62" s="115">
        <f t="shared" ref="D62:M62" si="34">D59*$T$14/$T$23+D60*$T$15/$T$23+D61*$T$22/$T$23</f>
        <v>2.9741593203211778</v>
      </c>
      <c r="E62" s="115">
        <f t="shared" si="34"/>
        <v>3.6787171680117621</v>
      </c>
      <c r="F62" s="115">
        <f t="shared" si="34"/>
        <v>2.0289138377286582</v>
      </c>
      <c r="G62" s="115">
        <f t="shared" si="34"/>
        <v>1.25920992168935</v>
      </c>
      <c r="H62" s="115">
        <f t="shared" si="34"/>
        <v>0.96953678707510327</v>
      </c>
      <c r="I62" s="115">
        <f t="shared" si="34"/>
        <v>0.65519579368793235</v>
      </c>
      <c r="J62" s="115">
        <f t="shared" si="34"/>
        <v>0.50005354896009158</v>
      </c>
      <c r="K62" s="115">
        <f t="shared" si="34"/>
        <v>0.56934959504625404</v>
      </c>
      <c r="L62" s="115">
        <f t="shared" si="34"/>
        <v>0.89838254114054805</v>
      </c>
      <c r="M62" s="115">
        <f t="shared" si="34"/>
        <v>1.0411851922911635</v>
      </c>
      <c r="N62" s="115">
        <f t="shared" ref="N62:P62" si="35">N59*$T$14/$T$23+N60*$T$15/$T$23+N61*$T$22/$T$23</f>
        <v>2.0289138377286582</v>
      </c>
      <c r="O62" s="115">
        <f t="shared" si="35"/>
        <v>-3.8543836588159658E-2</v>
      </c>
      <c r="P62" s="116">
        <f t="shared" si="35"/>
        <v>-0.13404891060770963</v>
      </c>
      <c r="Q62" s="43"/>
      <c r="R62" s="43"/>
      <c r="S62" s="43"/>
      <c r="T62" s="43"/>
      <c r="U62" s="43"/>
      <c r="V62" s="43"/>
    </row>
    <row r="63" spans="2:26" ht="51.75" customHeight="1" x14ac:dyDescent="0.25">
      <c r="B63" s="168"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For private og offentlig myndigheder er de faktiske nedskrivningsprocenter anvendt. Der tages hermed højde for, at instituttets aktuelle udlånsammensætning kan afvige fra den historiske udlånssammensætning."</f>
        <v>Anm.: Baseret på instituttets oplysninger indtastet under punkt A.1. 'Erhverv' og 'I alt' er beregnet som vægtede gennemsnit. For 'Erhverv' er vægtene instituttets udlånsandele fordelt på erhvervsbrancher medio 2024, og for 'I alt' afspejler vægtene instituttets udlånsandele for hhv. 'Offentlig myndigheder', 'Erhverv' og 'Private' medio 2024. For private og offentlig myndigheder er de faktiske nedskrivningsprocenter anvendt. Der tages hermed højde for, at instituttets aktuelle udlånsammensætning kan afvige fra den historiske udlånssammensætning.</v>
      </c>
      <c r="C63" s="168"/>
      <c r="D63" s="168"/>
      <c r="E63" s="168"/>
      <c r="F63" s="168"/>
      <c r="G63" s="168"/>
      <c r="H63" s="168"/>
      <c r="I63" s="168"/>
      <c r="J63" s="168"/>
      <c r="K63" s="168"/>
      <c r="L63" s="168"/>
      <c r="M63" s="168"/>
      <c r="N63" s="168"/>
      <c r="O63" s="168"/>
      <c r="P63" s="150"/>
      <c r="Q63" s="44"/>
      <c r="R63" s="44"/>
      <c r="S63" s="44"/>
      <c r="T63" s="44"/>
      <c r="U63" s="44"/>
      <c r="V63" s="44"/>
    </row>
    <row r="64" spans="2:26" x14ac:dyDescent="0.25"/>
    <row r="65" spans="2:25" x14ac:dyDescent="0.25">
      <c r="B65" s="117" t="str">
        <f>"B.2) Finanstilsynets benchmark for branchefordelte nedskrivningsprocenter for "&amp;$D$2&amp;" - historisk og i stress-scenariet"</f>
        <v>B.2) Finanstilsynets benchmark for branchefordelte nedskrivningsprocenter for Fiktivt institut - historisk og i stress-scenariet</v>
      </c>
      <c r="C65" s="118"/>
      <c r="D65" s="118"/>
      <c r="E65" s="118"/>
      <c r="F65" s="118"/>
      <c r="G65" s="118"/>
      <c r="H65" s="118"/>
      <c r="I65" s="118"/>
      <c r="J65" s="118"/>
      <c r="K65" s="118"/>
      <c r="L65" s="118"/>
      <c r="M65" s="118"/>
      <c r="N65" s="118"/>
      <c r="O65" s="118"/>
      <c r="P65" s="118"/>
      <c r="Q65" s="118"/>
      <c r="R65" s="118"/>
      <c r="S65" s="118"/>
      <c r="T65" s="15"/>
      <c r="U65" s="15"/>
      <c r="V65" s="15"/>
    </row>
    <row r="66" spans="2:25" ht="15" customHeight="1" x14ac:dyDescent="0.25">
      <c r="B66" s="156" t="s">
        <v>24</v>
      </c>
      <c r="C66" s="189" t="s">
        <v>46</v>
      </c>
      <c r="D66" s="190"/>
      <c r="E66" s="190"/>
      <c r="F66" s="190"/>
      <c r="G66" s="190"/>
      <c r="H66" s="190"/>
      <c r="I66" s="190"/>
      <c r="J66" s="190"/>
      <c r="K66" s="190"/>
      <c r="L66" s="190"/>
      <c r="M66" s="190"/>
      <c r="N66" s="190"/>
      <c r="O66" s="190"/>
      <c r="P66" s="190"/>
      <c r="Q66" s="171" t="str">
        <f>$Q$32</f>
        <v>Stress-scenarie</v>
      </c>
      <c r="R66" s="171"/>
      <c r="S66" s="172"/>
      <c r="T66" s="192"/>
      <c r="U66" s="192"/>
      <c r="V66" s="192"/>
    </row>
    <row r="67" spans="2:25" x14ac:dyDescent="0.25">
      <c r="B67" s="157"/>
      <c r="C67" s="77">
        <v>2010</v>
      </c>
      <c r="D67" s="61">
        <f t="shared" ref="D67:M67" si="36">C67+1</f>
        <v>2011</v>
      </c>
      <c r="E67" s="61">
        <f t="shared" si="36"/>
        <v>2012</v>
      </c>
      <c r="F67" s="61">
        <f t="shared" si="36"/>
        <v>2013</v>
      </c>
      <c r="G67" s="61">
        <f t="shared" si="36"/>
        <v>2014</v>
      </c>
      <c r="H67" s="61">
        <f t="shared" si="36"/>
        <v>2015</v>
      </c>
      <c r="I67" s="61">
        <f t="shared" si="36"/>
        <v>2016</v>
      </c>
      <c r="J67" s="61">
        <f t="shared" si="36"/>
        <v>2017</v>
      </c>
      <c r="K67" s="61">
        <f t="shared" si="36"/>
        <v>2018</v>
      </c>
      <c r="L67" s="61">
        <f t="shared" si="36"/>
        <v>2019</v>
      </c>
      <c r="M67" s="61">
        <f t="shared" si="36"/>
        <v>2020</v>
      </c>
      <c r="N67" s="61">
        <f t="shared" ref="N67" si="37">M67+1</f>
        <v>2021</v>
      </c>
      <c r="O67" s="61">
        <f t="shared" ref="O67" si="38">N67+1</f>
        <v>2022</v>
      </c>
      <c r="P67" s="61">
        <f t="shared" ref="P67" si="39">O67+1</f>
        <v>2023</v>
      </c>
      <c r="Q67" s="61">
        <f>$Q$33</f>
        <v>2024</v>
      </c>
      <c r="R67" s="61">
        <f>$R$33</f>
        <v>2025</v>
      </c>
      <c r="S67" s="61">
        <f>$S$33</f>
        <v>2026</v>
      </c>
      <c r="T67" s="37"/>
      <c r="U67" s="37"/>
      <c r="V67" s="37"/>
    </row>
    <row r="68" spans="2:25" x14ac:dyDescent="0.25">
      <c r="B68" s="68" t="s">
        <v>28</v>
      </c>
      <c r="C68" s="110">
        <f t="shared" ref="C68" si="40">IF($T$14&gt;0,C34,0)</f>
        <v>0</v>
      </c>
      <c r="D68" s="110">
        <f t="shared" ref="D68:M68" si="41">IF($T$14&gt;0,D34,0)</f>
        <v>0</v>
      </c>
      <c r="E68" s="110">
        <f t="shared" si="41"/>
        <v>0</v>
      </c>
      <c r="F68" s="110">
        <f t="shared" si="41"/>
        <v>0</v>
      </c>
      <c r="G68" s="110">
        <f t="shared" si="41"/>
        <v>0</v>
      </c>
      <c r="H68" s="110">
        <f t="shared" si="41"/>
        <v>0</v>
      </c>
      <c r="I68" s="110">
        <f t="shared" si="41"/>
        <v>0</v>
      </c>
      <c r="J68" s="110">
        <f t="shared" si="41"/>
        <v>0</v>
      </c>
      <c r="K68" s="110">
        <f t="shared" si="41"/>
        <v>0</v>
      </c>
      <c r="L68" s="110">
        <f t="shared" si="41"/>
        <v>0</v>
      </c>
      <c r="M68" s="110">
        <f t="shared" si="41"/>
        <v>0</v>
      </c>
      <c r="N68" s="110">
        <f t="shared" ref="N68:P68" si="42">IF($T$14&gt;0,N34,0)</f>
        <v>0</v>
      </c>
      <c r="O68" s="110">
        <f t="shared" si="42"/>
        <v>0</v>
      </c>
      <c r="P68" s="110">
        <f t="shared" si="42"/>
        <v>0</v>
      </c>
      <c r="Q68" s="119">
        <f>MAX(0,IF($T$14&gt;0,Q34,0))</f>
        <v>0</v>
      </c>
      <c r="R68" s="120">
        <f>MAX(0,IF($T$14&gt;0,R34,0))</f>
        <v>0</v>
      </c>
      <c r="S68" s="121">
        <f>MAX(0,IF($T$14&gt;0,S34,0))</f>
        <v>0</v>
      </c>
      <c r="T68" s="43"/>
      <c r="U68" s="43"/>
      <c r="V68" s="43"/>
    </row>
    <row r="69" spans="2:25" x14ac:dyDescent="0.25">
      <c r="B69" s="68" t="s">
        <v>31</v>
      </c>
      <c r="C69" s="112">
        <f t="shared" ref="C69:M69" si="43">IF($T$15&gt;0,C36*$T$16/$T$15+C37*$T$17/$T$15+C38*$T$18/$T$15+C39*$T$19/$T$15+C40*$T$20/$T$15+C41*$T$21/$T$15,0)</f>
        <v>2.4265099285579779</v>
      </c>
      <c r="D69" s="112">
        <f t="shared" si="43"/>
        <v>3.2552791284965612</v>
      </c>
      <c r="E69" s="112">
        <f t="shared" si="43"/>
        <v>4.1786516254979977</v>
      </c>
      <c r="F69" s="112">
        <f t="shared" si="43"/>
        <v>1.7738170595415916</v>
      </c>
      <c r="G69" s="112">
        <f t="shared" si="43"/>
        <v>0.73868986182849838</v>
      </c>
      <c r="H69" s="112">
        <f t="shared" si="43"/>
        <v>0.48187093221542676</v>
      </c>
      <c r="I69" s="112">
        <f t="shared" si="43"/>
        <v>0.15928702800927236</v>
      </c>
      <c r="J69" s="112">
        <f t="shared" si="43"/>
        <v>-2.5441434121079881E-2</v>
      </c>
      <c r="K69" s="112">
        <f t="shared" si="43"/>
        <v>9.1741790604342122E-2</v>
      </c>
      <c r="L69" s="112">
        <f t="shared" si="43"/>
        <v>0.51454199224208597</v>
      </c>
      <c r="M69" s="112">
        <f t="shared" si="43"/>
        <v>0.65512620589372728</v>
      </c>
      <c r="N69" s="112">
        <f t="shared" ref="N69:P69" si="44">IF($T$15&gt;0,N36*$T$16/$T$15+N37*$T$17/$T$15+N38*$T$18/$T$15+N39*$T$19/$T$15+N40*$T$20/$T$15+N41*$T$21/$T$15,0)</f>
        <v>6.3366239773704758E-2</v>
      </c>
      <c r="O69" s="112">
        <f t="shared" si="44"/>
        <v>0.31987213897238365</v>
      </c>
      <c r="P69" s="112">
        <f t="shared" si="44"/>
        <v>0.41380464022227803</v>
      </c>
      <c r="Q69" s="119">
        <f>IF($T$15&gt;0,Q36*$T$16/$T$15+Q37*$T$17/$T$15+Q38*$T$18/$T$15+Q39*$T$19/$T$15+Q40*$T$20/$T$15+Q41*$T$21/$T$15,0)</f>
        <v>2.3181589239221552</v>
      </c>
      <c r="R69" s="120">
        <f t="shared" ref="R69" si="45">IF($T$15&gt;0,R36*$T$16/$T$15+R37*$T$17/$T$15+R38*$T$18/$T$15+R39*$T$19/$T$15+R40*$T$20/$T$15+R41*$T$21/$T$15,0)</f>
        <v>4.4393424532134622</v>
      </c>
      <c r="S69" s="121">
        <f>IF($T$15&gt;0,S36*$T$16/$T$15+S37*$T$17/$T$15+S38*$T$18/$T$15+S39*$T$19/$T$15+S40*$T$20/$T$15+S41*$T$21/$T$15,0)</f>
        <v>3.8236819907370352</v>
      </c>
      <c r="T69" s="43"/>
      <c r="U69" s="43"/>
      <c r="V69" s="43"/>
    </row>
    <row r="70" spans="2:25" x14ac:dyDescent="0.25">
      <c r="B70" s="68" t="s">
        <v>39</v>
      </c>
      <c r="C70" s="112">
        <f t="shared" ref="C70:M70" si="46">IF($T$22&gt;0,C42,0)</f>
        <v>0.9148278133136456</v>
      </c>
      <c r="D70" s="112">
        <f t="shared" si="46"/>
        <v>0.59163975192656237</v>
      </c>
      <c r="E70" s="112">
        <f t="shared" si="46"/>
        <v>0.82012911412741862</v>
      </c>
      <c r="F70" s="112">
        <f t="shared" si="46"/>
        <v>0.74446086400985523</v>
      </c>
      <c r="G70" s="112">
        <f t="shared" si="46"/>
        <v>0.63912064316977024</v>
      </c>
      <c r="H70" s="112">
        <f t="shared" si="46"/>
        <v>0.3167849605093756</v>
      </c>
      <c r="I70" s="112">
        <f t="shared" si="46"/>
        <v>2.0990516464917067E-2</v>
      </c>
      <c r="J70" s="112">
        <f t="shared" si="46"/>
        <v>-6.7582739107272513E-2</v>
      </c>
      <c r="K70" s="112">
        <f t="shared" si="46"/>
        <v>-0.10723882777924729</v>
      </c>
      <c r="L70" s="112">
        <f t="shared" si="46"/>
        <v>6.4657261896183347E-3</v>
      </c>
      <c r="M70" s="112">
        <f t="shared" si="46"/>
        <v>0.17385950106267672</v>
      </c>
      <c r="N70" s="112">
        <f t="shared" ref="N70:P70" si="47">IF($T$22&gt;0,N42,0)</f>
        <v>-0.1324447785308738</v>
      </c>
      <c r="O70" s="112">
        <f t="shared" si="47"/>
        <v>0.17616730436205336</v>
      </c>
      <c r="P70" s="112">
        <f t="shared" si="47"/>
        <v>0.16838591339047912</v>
      </c>
      <c r="Q70" s="119">
        <f>IF($T$22&gt;0,Q42,0)</f>
        <v>0.9889338245591075</v>
      </c>
      <c r="R70" s="120">
        <f>IF($T$22&gt;0,R42,0)</f>
        <v>1.9473335556057938</v>
      </c>
      <c r="S70" s="121">
        <f>IF($T$22&gt;0,S42,0)</f>
        <v>1.7254066137642909</v>
      </c>
      <c r="T70" s="43"/>
      <c r="U70" s="43"/>
      <c r="V70" s="43"/>
    </row>
    <row r="71" spans="2:25" x14ac:dyDescent="0.25">
      <c r="B71" s="114" t="s">
        <v>40</v>
      </c>
      <c r="C71" s="115">
        <f t="shared" ref="C71:M71" si="48">C68*$T$14/$T$23+C69*$T$15/$T$23+C70*$T$22/$T$23</f>
        <v>1.9613769700212602</v>
      </c>
      <c r="D71" s="115">
        <f t="shared" si="48"/>
        <v>2.4356977818596386</v>
      </c>
      <c r="E71" s="115">
        <f t="shared" si="48"/>
        <v>3.1452600835378197</v>
      </c>
      <c r="F71" s="115">
        <f t="shared" si="48"/>
        <v>1.4570920763010573</v>
      </c>
      <c r="G71" s="115">
        <f t="shared" si="48"/>
        <v>0.70805317916427435</v>
      </c>
      <c r="H71" s="115">
        <f t="shared" si="48"/>
        <v>0.43107524861356483</v>
      </c>
      <c r="I71" s="115">
        <f t="shared" si="48"/>
        <v>0.1167342552263938</v>
      </c>
      <c r="J71" s="115">
        <f t="shared" si="48"/>
        <v>-3.8407989501446846E-2</v>
      </c>
      <c r="K71" s="115">
        <f t="shared" si="48"/>
        <v>3.0516984947853071E-2</v>
      </c>
      <c r="L71" s="115">
        <f t="shared" si="48"/>
        <v>0.35821083345671134</v>
      </c>
      <c r="M71" s="115">
        <f t="shared" si="48"/>
        <v>0.50704414286878863</v>
      </c>
      <c r="N71" s="115">
        <f t="shared" ref="N71:P71" si="49">N68*$T$14/$T$23+N69*$T$15/$T$23+N70*$T$22/$T$23</f>
        <v>3.1166956799882836E-3</v>
      </c>
      <c r="O71" s="115">
        <f t="shared" si="49"/>
        <v>0.27565526678458974</v>
      </c>
      <c r="P71" s="115">
        <f t="shared" si="49"/>
        <v>0.33829118581249373</v>
      </c>
      <c r="Q71" s="122">
        <f>Q68*$T$14/$T$23+Q69*$T$15/$T$23+Q70*$T$22/$T$23</f>
        <v>1.909166585656602</v>
      </c>
      <c r="R71" s="123">
        <f>R68*$T$14/$T$23+R69*$T$15/$T$23+R70*$T$22/$T$23</f>
        <v>3.6725704847187948</v>
      </c>
      <c r="S71" s="124">
        <f>S68*$T$14/$T$23+S69*$T$15/$T$23+S70*$T$22/$T$23</f>
        <v>3.1780587978223442</v>
      </c>
      <c r="T71" s="43"/>
      <c r="U71" s="43"/>
      <c r="V71" s="43"/>
    </row>
    <row r="72" spans="2:25" ht="40.5" customHeight="1" x14ac:dyDescent="0.25">
      <c r="B72" s="193" t="str">
        <f>"Anm.: 'Erhverv' og 'I alt' er beregnet som vægtede gennemsnit. For 'Erhverv' er vægtene instituttets udlånsandelene fordelt på erhvervsbrancher "&amp;$M$127&amp;", og for 'I alt' afspejler vægtene instituttets udlånsandele for hhv. 'Offentlig myndigheder', 'Erhverv' og 'Private' "&amp;$M$127&amp;". Der tages hermed højde for, at instituttets udlånssammensætning kan afvige fra det gennemsnitlige pengeinstituts udlånssammensætning, samt at den aktuelle udlånsammensætning kan afvige fra den historiske udlånssammensætning."</f>
        <v>Anm.: 'Erhverv' og 'I alt' er beregnet som vægtede gennemsnit. For 'Erhverv' er vægtene instituttets udlånsandelene fordelt på erhvervsbrancher medio 2024, og for 'I alt' afspejler vægtene instituttets udlånsandele for hhv. 'Offentlig myndigheder', 'Erhverv' og 'Private' medio 2024. Der tages hermed højde for, at instituttets udlånssammensætning kan afvige fra det gennemsnitlige pengeinstituts udlånssammensætning, samt at den aktuelle udlånsammensætning kan afvige fra den historiske udlånssammensætning.</v>
      </c>
      <c r="C72" s="193"/>
      <c r="D72" s="193"/>
      <c r="E72" s="193"/>
      <c r="F72" s="193"/>
      <c r="G72" s="193"/>
      <c r="H72" s="193"/>
      <c r="I72" s="193"/>
      <c r="J72" s="193"/>
      <c r="K72" s="193"/>
      <c r="L72" s="193"/>
      <c r="M72" s="193"/>
      <c r="N72" s="193"/>
      <c r="O72" s="193"/>
      <c r="P72" s="193"/>
      <c r="Q72" s="193"/>
      <c r="R72" s="193"/>
      <c r="S72" s="193"/>
      <c r="T72" s="44"/>
      <c r="U72" s="44"/>
      <c r="V72" s="44"/>
    </row>
    <row r="73" spans="2:25" x14ac:dyDescent="0.25">
      <c r="B73" s="45"/>
      <c r="C73" s="45"/>
      <c r="D73" s="45"/>
      <c r="E73" s="45"/>
      <c r="F73" s="45"/>
      <c r="G73" s="45"/>
      <c r="H73" s="45"/>
      <c r="I73" s="45"/>
      <c r="J73" s="45"/>
      <c r="K73" s="45"/>
      <c r="L73" s="45"/>
      <c r="M73" s="45"/>
      <c r="N73" s="45"/>
      <c r="O73" s="45"/>
      <c r="P73" s="45"/>
      <c r="Q73" s="45"/>
      <c r="R73" s="45"/>
      <c r="S73" s="45"/>
      <c r="T73" s="45"/>
      <c r="U73" s="45"/>
      <c r="V73" s="45"/>
    </row>
    <row r="74" spans="2:25" x14ac:dyDescent="0.25">
      <c r="B74" s="194" t="str">
        <f>"Trin 2: Korrektion for nedskrivningshistorik for "&amp;$D$2</f>
        <v>Trin 2: Korrektion for nedskrivningshistorik for Fiktivt institut</v>
      </c>
      <c r="C74" s="194"/>
      <c r="D74" s="194"/>
      <c r="E74" s="194"/>
      <c r="F74" s="194"/>
      <c r="G74" s="194"/>
      <c r="H74" s="194"/>
      <c r="I74" s="194"/>
      <c r="J74" s="194"/>
      <c r="K74" s="194"/>
      <c r="L74" s="194"/>
      <c r="M74" s="194"/>
      <c r="N74" s="194"/>
      <c r="O74" s="194"/>
      <c r="P74" s="194"/>
      <c r="Q74" s="194"/>
      <c r="R74" s="194"/>
      <c r="S74" s="194"/>
      <c r="T74" s="194"/>
      <c r="U74" s="194"/>
      <c r="V74" s="194"/>
      <c r="W74" s="13"/>
    </row>
    <row r="75" spans="2:25" ht="17.25" customHeight="1" x14ac:dyDescent="0.25">
      <c r="B75" s="125" t="s">
        <v>47</v>
      </c>
      <c r="C75" s="46"/>
      <c r="D75" s="46"/>
      <c r="E75" s="46"/>
      <c r="F75" s="46"/>
      <c r="G75" s="46"/>
      <c r="H75" s="46"/>
      <c r="I75" s="46"/>
      <c r="J75" s="46"/>
      <c r="K75" s="46"/>
      <c r="L75" s="46"/>
      <c r="M75" s="46"/>
      <c r="N75" s="46"/>
      <c r="O75" s="46"/>
      <c r="P75" s="46"/>
    </row>
    <row r="76" spans="2:25" x14ac:dyDescent="0.25">
      <c r="C76" s="46"/>
      <c r="D76" s="46"/>
      <c r="E76" s="46"/>
      <c r="F76" s="46"/>
      <c r="G76" s="46"/>
      <c r="H76" s="46"/>
      <c r="I76" s="46"/>
      <c r="J76" s="46"/>
      <c r="K76" s="46"/>
      <c r="L76" s="46"/>
      <c r="M76" s="46"/>
      <c r="N76" s="46"/>
      <c r="O76" s="46"/>
      <c r="P76" s="46"/>
    </row>
    <row r="77" spans="2:25" ht="15.75" thickBot="1" x14ac:dyDescent="0.3">
      <c r="B77" s="59" t="str">
        <f>"C) Branchefordelte nedskrivningsprocenter for udlån og garantidebitorer, forskel til Finanstilsynets benchmark for "&amp;D2</f>
        <v>C) Branchefordelte nedskrivningsprocenter for udlån og garantidebitorer, forskel til Finanstilsynets benchmark for Fiktivt institut</v>
      </c>
      <c r="C77" s="57"/>
      <c r="D77" s="57"/>
      <c r="E77" s="57"/>
      <c r="F77" s="57"/>
      <c r="G77" s="57"/>
      <c r="H77" s="57"/>
      <c r="I77" s="57"/>
      <c r="J77" s="57"/>
      <c r="K77" s="57"/>
      <c r="L77" s="57"/>
      <c r="M77" s="57"/>
      <c r="N77" s="57"/>
      <c r="O77" s="57"/>
      <c r="P77" s="57"/>
      <c r="Q77" s="12"/>
      <c r="R77" s="12"/>
    </row>
    <row r="78" spans="2:25" ht="15" customHeight="1" x14ac:dyDescent="0.25">
      <c r="B78" s="156" t="s">
        <v>24</v>
      </c>
      <c r="C78" s="189" t="s">
        <v>48</v>
      </c>
      <c r="D78" s="190"/>
      <c r="E78" s="190"/>
      <c r="F78" s="190"/>
      <c r="G78" s="190"/>
      <c r="H78" s="190"/>
      <c r="I78" s="190"/>
      <c r="J78" s="190"/>
      <c r="K78" s="190"/>
      <c r="L78" s="190"/>
      <c r="M78" s="190"/>
      <c r="N78" s="190"/>
      <c r="O78" s="190"/>
      <c r="P78" s="191"/>
      <c r="Q78" s="181" t="str">
        <f>"Simpelt gns. 
("&amp;C79&amp;"-"&amp;P79&amp;")"</f>
        <v>Simpelt gns. 
(2010-2023)</v>
      </c>
      <c r="R78" s="182"/>
      <c r="S78" s="16"/>
      <c r="T78" s="16"/>
      <c r="U78" s="16"/>
      <c r="V78" s="16"/>
      <c r="W78" s="16"/>
      <c r="X78" s="16"/>
      <c r="Y78" s="16"/>
    </row>
    <row r="79" spans="2:25" ht="32.25" customHeight="1" x14ac:dyDescent="0.25">
      <c r="B79" s="157"/>
      <c r="C79" s="60">
        <v>2010</v>
      </c>
      <c r="D79" s="61">
        <f t="shared" ref="D79:M79" si="50">C79+1</f>
        <v>2011</v>
      </c>
      <c r="E79" s="61">
        <f t="shared" si="50"/>
        <v>2012</v>
      </c>
      <c r="F79" s="61">
        <f t="shared" si="50"/>
        <v>2013</v>
      </c>
      <c r="G79" s="61">
        <f t="shared" si="50"/>
        <v>2014</v>
      </c>
      <c r="H79" s="61">
        <f t="shared" si="50"/>
        <v>2015</v>
      </c>
      <c r="I79" s="61">
        <f t="shared" si="50"/>
        <v>2016</v>
      </c>
      <c r="J79" s="61">
        <f t="shared" si="50"/>
        <v>2017</v>
      </c>
      <c r="K79" s="61">
        <f t="shared" si="50"/>
        <v>2018</v>
      </c>
      <c r="L79" s="61">
        <f t="shared" si="50"/>
        <v>2019</v>
      </c>
      <c r="M79" s="61">
        <f t="shared" si="50"/>
        <v>2020</v>
      </c>
      <c r="N79" s="61">
        <f t="shared" ref="N79" si="51">M79+1</f>
        <v>2021</v>
      </c>
      <c r="O79" s="61">
        <f t="shared" ref="O79" si="52">N79+1</f>
        <v>2022</v>
      </c>
      <c r="P79" s="61">
        <f t="shared" ref="P79" si="53">O79+1</f>
        <v>2023</v>
      </c>
      <c r="Q79" s="183"/>
      <c r="R79" s="184"/>
      <c r="T79" s="47"/>
    </row>
    <row r="80" spans="2:25" x14ac:dyDescent="0.25">
      <c r="B80" s="68" t="s">
        <v>28</v>
      </c>
      <c r="C80" s="126" t="str">
        <f t="shared" ref="C80" si="54">IFERROR(IF($T$14&gt;0,C59-C68,""),"")</f>
        <v/>
      </c>
      <c r="D80" s="126" t="str">
        <f t="shared" ref="D80:M80" si="55">IFERROR(IF($T$14&gt;0,D59-D68,""),"")</f>
        <v/>
      </c>
      <c r="E80" s="126" t="str">
        <f t="shared" si="55"/>
        <v/>
      </c>
      <c r="F80" s="126" t="str">
        <f t="shared" si="55"/>
        <v/>
      </c>
      <c r="G80" s="126" t="str">
        <f t="shared" si="55"/>
        <v/>
      </c>
      <c r="H80" s="126" t="str">
        <f t="shared" si="55"/>
        <v/>
      </c>
      <c r="I80" s="126" t="str">
        <f t="shared" si="55"/>
        <v/>
      </c>
      <c r="J80" s="126" t="str">
        <f t="shared" si="55"/>
        <v/>
      </c>
      <c r="K80" s="126" t="str">
        <f t="shared" si="55"/>
        <v/>
      </c>
      <c r="L80" s="126" t="str">
        <f t="shared" si="55"/>
        <v/>
      </c>
      <c r="M80" s="126" t="str">
        <f t="shared" si="55"/>
        <v/>
      </c>
      <c r="N80" s="126" t="str">
        <f t="shared" ref="N80:P80" si="56">IFERROR(IF($T$14&gt;0,N59-N68,""),"")</f>
        <v/>
      </c>
      <c r="O80" s="126" t="str">
        <f t="shared" si="56"/>
        <v/>
      </c>
      <c r="P80" s="126" t="str">
        <f t="shared" si="56"/>
        <v/>
      </c>
      <c r="Q80" s="185" t="str">
        <f>IFERROR(AVERAGE(C80:P80),"")</f>
        <v/>
      </c>
      <c r="R80" s="186"/>
      <c r="S80" s="48"/>
      <c r="T80" s="17" t="s">
        <v>49</v>
      </c>
      <c r="U80" s="40"/>
      <c r="V80" s="18"/>
      <c r="X80" s="18"/>
    </row>
    <row r="81" spans="2:28" x14ac:dyDescent="0.25">
      <c r="B81" s="68" t="s">
        <v>31</v>
      </c>
      <c r="C81" s="112">
        <f t="shared" ref="C81" si="57">IFERROR(IF($T$15&gt;0,C60-C69,""),"")</f>
        <v>1.0000000000000009</v>
      </c>
      <c r="D81" s="112">
        <f t="shared" ref="D81:M81" si="58">IFERROR(IF($T$15&gt;0,D60-D69,""),"")</f>
        <v>1.0000000000000013</v>
      </c>
      <c r="E81" s="112">
        <f t="shared" si="58"/>
        <v>1.0036779558749735</v>
      </c>
      <c r="F81" s="112">
        <f t="shared" si="58"/>
        <v>1.0617910790661538</v>
      </c>
      <c r="G81" s="112">
        <f t="shared" si="58"/>
        <v>1.0275859434517369</v>
      </c>
      <c r="H81" s="112">
        <f t="shared" si="58"/>
        <v>0.99999999999999989</v>
      </c>
      <c r="I81" s="112">
        <f t="shared" si="58"/>
        <v>1</v>
      </c>
      <c r="J81" s="112">
        <f t="shared" si="58"/>
        <v>0.99999999999999989</v>
      </c>
      <c r="K81" s="112">
        <f t="shared" si="58"/>
        <v>1.004224619089005</v>
      </c>
      <c r="L81" s="112">
        <f t="shared" si="58"/>
        <v>1.0017290199305853</v>
      </c>
      <c r="M81" s="112">
        <f t="shared" si="58"/>
        <v>0.99440401903684994</v>
      </c>
      <c r="N81" s="112">
        <f t="shared" ref="N81:P81" si="59">IFERROR(IF($T$15&gt;0,N60-N69,""),"")</f>
        <v>2.7722418988340407</v>
      </c>
      <c r="O81" s="112">
        <f t="shared" si="59"/>
        <v>-0.51332341506534607</v>
      </c>
      <c r="P81" s="112">
        <f t="shared" si="59"/>
        <v>-0.60127735269031901</v>
      </c>
      <c r="Q81" s="187">
        <f>IFERROR(AVERAGE(C81:P81),"")</f>
        <v>0.91078955482340584</v>
      </c>
      <c r="R81" s="188"/>
      <c r="S81" s="48"/>
      <c r="T81" s="19" t="s">
        <v>50</v>
      </c>
      <c r="U81" s="40"/>
    </row>
    <row r="82" spans="2:28" x14ac:dyDescent="0.25">
      <c r="B82" s="68" t="s">
        <v>39</v>
      </c>
      <c r="C82" s="112">
        <f t="shared" ref="C82" si="60">IFERROR(IF($T$22&gt;0,C61-C70,""),"")</f>
        <v>-0.50000000000000067</v>
      </c>
      <c r="D82" s="112">
        <f t="shared" ref="D82:M82" si="61">IFERROR(IF($T$22&gt;0,D61-D70,""),"")</f>
        <v>-0.50000000000000056</v>
      </c>
      <c r="E82" s="112">
        <f t="shared" si="61"/>
        <v>-0.52453987617837772</v>
      </c>
      <c r="F82" s="112">
        <f t="shared" si="61"/>
        <v>-0.53060920325914351</v>
      </c>
      <c r="G82" s="112">
        <f t="shared" si="61"/>
        <v>-0.52080895955991158</v>
      </c>
      <c r="H82" s="112">
        <f t="shared" si="61"/>
        <v>-0.5</v>
      </c>
      <c r="I82" s="112">
        <f t="shared" si="61"/>
        <v>-0.5</v>
      </c>
      <c r="J82" s="112">
        <f t="shared" si="61"/>
        <v>-0.49999999999999989</v>
      </c>
      <c r="K82" s="112">
        <f t="shared" si="61"/>
        <v>-0.50829941013045787</v>
      </c>
      <c r="L82" s="112">
        <f t="shared" si="61"/>
        <v>-0.49833224487134709</v>
      </c>
      <c r="M82" s="112">
        <f t="shared" si="61"/>
        <v>-0.50145063221019459</v>
      </c>
      <c r="N82" s="112">
        <f t="shared" ref="N82:P82" si="62">IFERROR(IF($T$22&gt;0,N61-N70,""),"")</f>
        <v>0.34629643928158549</v>
      </c>
      <c r="O82" s="112">
        <f t="shared" si="62"/>
        <v>0.13383059793559321</v>
      </c>
      <c r="P82" s="112">
        <f t="shared" si="62"/>
        <v>-0.18223126981244309</v>
      </c>
      <c r="Q82" s="187">
        <f t="shared" ref="Q82" si="63">IFERROR(AVERAGE(C82:P82),"")</f>
        <v>-0.37758175420033552</v>
      </c>
      <c r="R82" s="188"/>
      <c r="S82" s="48"/>
      <c r="T82" s="19" t="s">
        <v>51</v>
      </c>
      <c r="U82" s="40"/>
    </row>
    <row r="83" spans="2:28" ht="15.75" thickBot="1" x14ac:dyDescent="0.3">
      <c r="B83" s="114" t="s">
        <v>40</v>
      </c>
      <c r="C83" s="115">
        <f>IFERROR(C62-C71,"")</f>
        <v>0.53846153846153877</v>
      </c>
      <c r="D83" s="115">
        <f t="shared" ref="D83:M83" si="64">IFERROR(D62-D71,"")</f>
        <v>0.53846153846153921</v>
      </c>
      <c r="E83" s="115">
        <f t="shared" si="64"/>
        <v>0.53345708447394236</v>
      </c>
      <c r="F83" s="115">
        <f t="shared" si="64"/>
        <v>0.57182176142760088</v>
      </c>
      <c r="G83" s="115">
        <f t="shared" si="64"/>
        <v>0.55115674252507563</v>
      </c>
      <c r="H83" s="115">
        <f t="shared" si="64"/>
        <v>0.53846153846153844</v>
      </c>
      <c r="I83" s="115">
        <f t="shared" si="64"/>
        <v>0.53846153846153855</v>
      </c>
      <c r="J83" s="115">
        <f t="shared" si="64"/>
        <v>0.53846153846153844</v>
      </c>
      <c r="K83" s="115">
        <f t="shared" si="64"/>
        <v>0.538832610098401</v>
      </c>
      <c r="L83" s="115">
        <f t="shared" si="64"/>
        <v>0.54017170768383671</v>
      </c>
      <c r="M83" s="115">
        <f t="shared" si="64"/>
        <v>0.53414104942237484</v>
      </c>
      <c r="N83" s="115">
        <f t="shared" ref="N83:P83" si="65">IFERROR(N62-N71,"")</f>
        <v>2.02579714204867</v>
      </c>
      <c r="O83" s="115">
        <f t="shared" si="65"/>
        <v>-0.31419910337274937</v>
      </c>
      <c r="P83" s="115">
        <f t="shared" si="65"/>
        <v>-0.47234009642020336</v>
      </c>
      <c r="Q83" s="198">
        <f>IFERROR(AVERAGE(C83:P83),"")</f>
        <v>0.51436761358533156</v>
      </c>
      <c r="R83" s="199"/>
      <c r="S83" s="48"/>
      <c r="T83" s="48"/>
      <c r="U83" s="40"/>
      <c r="W83" s="20"/>
    </row>
    <row r="84" spans="2:28" ht="27.6" customHeight="1" x14ac:dyDescent="0.25">
      <c r="B84" s="166" t="str">
        <f>CONCATENATE($C$145,$C$146)</f>
        <v>Anm.: Forskellen mellem den genberegnede nedskrivningsprocent (B.1) og Finanstilsynets benchmark (B.2) viser, om institutet har en bedre (-) eller dårligere (+) nedskrivningshistorik end det gennemsnitlige pengeinstitut. Dette anvendes som udtryk for kreditkvaliteten af porteføljen. Et tomt felt er ensbetydende med, at instituttet ikke har eksponeringer mod sektoren/branchen medio 2024.</v>
      </c>
      <c r="C84" s="166"/>
      <c r="D84" s="166"/>
      <c r="E84" s="166"/>
      <c r="F84" s="166"/>
      <c r="G84" s="166"/>
      <c r="H84" s="166"/>
      <c r="I84" s="166"/>
      <c r="J84" s="166"/>
      <c r="K84" s="166"/>
      <c r="L84" s="166"/>
      <c r="M84" s="166"/>
      <c r="N84" s="166"/>
      <c r="O84" s="166"/>
      <c r="P84" s="166"/>
      <c r="Q84" s="166"/>
      <c r="R84" s="166"/>
      <c r="S84" s="48"/>
      <c r="T84" s="48"/>
      <c r="U84" s="40"/>
      <c r="W84" s="20"/>
    </row>
    <row r="85" spans="2:28" x14ac:dyDescent="0.25">
      <c r="B85" s="42"/>
      <c r="C85" s="42"/>
      <c r="D85" s="42"/>
      <c r="E85" s="42"/>
      <c r="F85" s="42"/>
      <c r="G85" s="42"/>
      <c r="H85" s="42"/>
      <c r="I85" s="42"/>
      <c r="J85" s="42"/>
      <c r="K85" s="42"/>
      <c r="L85" s="42"/>
      <c r="M85" s="42"/>
      <c r="N85" s="42"/>
      <c r="O85" s="42"/>
      <c r="P85" s="42"/>
      <c r="S85" s="18"/>
    </row>
    <row r="86" spans="2:28" x14ac:dyDescent="0.25">
      <c r="B86" s="194" t="str">
        <f>"Trin 3: Korrektion for en eventuel høj udlånsvækst for "&amp;$D$2</f>
        <v>Trin 3: Korrektion for en eventuel høj udlånsvækst for Fiktivt institut</v>
      </c>
      <c r="C86" s="194"/>
      <c r="D86" s="194"/>
      <c r="E86" s="194"/>
      <c r="F86" s="194"/>
      <c r="G86" s="194"/>
      <c r="H86" s="194"/>
      <c r="I86" s="194"/>
      <c r="J86" s="194"/>
      <c r="K86" s="194"/>
      <c r="L86" s="194"/>
      <c r="M86" s="194"/>
      <c r="N86" s="194"/>
      <c r="O86" s="194"/>
      <c r="P86" s="194"/>
      <c r="Q86" s="194"/>
      <c r="R86" s="194"/>
      <c r="S86" s="194"/>
      <c r="T86" s="194"/>
      <c r="U86" s="194"/>
      <c r="V86" s="194"/>
    </row>
    <row r="87" spans="2:28" ht="15" customHeight="1" x14ac:dyDescent="0.25">
      <c r="B87" s="200" t="str">
        <f>"Beregning af korrektion ('mark-up') for høj udlånsvækst. Hvis instituttets gennemsnitlige årlige udlånsvækst er større end 10 pct. over de forudgående 4 år (ultimo "&amp;$R$127&amp;" - ultimo "&amp;$R$128&amp;"), forøges nedskrivningerne/hensættelserne i stress-scenariet med 35 pct. Er den gennemsnitlige årlige udlånsvækst højst 10 pct., foretages der ingen korrektion."</f>
        <v>Beregning af korrektion ('mark-up') for høj udlånsvækst. Hvis instituttets gennemsnitlige årlige udlånsvækst er større end 10 pct. over de forudgående 4 år (ultimo 2019 - ultimo 2023), forøges nedskrivningerne/hensættelserne i stress-scenariet med 35 pct. Er den gennemsnitlige årlige udlånsvækst højst 10 pct., foretages der ingen korrektion.</v>
      </c>
      <c r="C87" s="200"/>
      <c r="D87" s="200"/>
      <c r="E87" s="200"/>
      <c r="F87" s="200"/>
      <c r="G87" s="200"/>
      <c r="H87" s="200"/>
      <c r="I87" s="200"/>
      <c r="J87" s="200"/>
      <c r="K87" s="200"/>
      <c r="L87" s="200"/>
      <c r="M87" s="200"/>
      <c r="N87" s="200"/>
      <c r="O87" s="200"/>
      <c r="P87" s="200"/>
      <c r="Q87" s="200"/>
      <c r="R87" s="200"/>
      <c r="S87" s="200"/>
      <c r="T87" s="200"/>
      <c r="U87" s="200"/>
      <c r="V87" s="200"/>
    </row>
    <row r="88" spans="2:28" x14ac:dyDescent="0.25">
      <c r="B88" s="201"/>
      <c r="C88" s="201"/>
      <c r="D88" s="201"/>
      <c r="E88" s="201"/>
      <c r="F88" s="201"/>
      <c r="G88" s="201"/>
      <c r="H88" s="201"/>
      <c r="I88" s="201"/>
      <c r="J88" s="201"/>
      <c r="K88" s="201"/>
      <c r="L88" s="201"/>
      <c r="M88" s="201"/>
      <c r="N88" s="201"/>
      <c r="O88" s="201"/>
      <c r="P88" s="201"/>
      <c r="Q88" s="201"/>
      <c r="R88" s="201"/>
      <c r="S88" s="201"/>
      <c r="T88" s="201"/>
      <c r="U88" s="201"/>
      <c r="V88" s="201"/>
    </row>
    <row r="89" spans="2:28" x14ac:dyDescent="0.25">
      <c r="B89" s="49"/>
      <c r="C89" s="49"/>
      <c r="D89" s="49"/>
      <c r="E89" s="49"/>
      <c r="F89" s="49"/>
      <c r="G89" s="49"/>
      <c r="H89" s="49"/>
      <c r="I89" s="49"/>
      <c r="J89" s="49"/>
      <c r="K89" s="49"/>
      <c r="L89" s="49"/>
      <c r="M89" s="49"/>
      <c r="N89" s="49"/>
      <c r="O89" s="49"/>
      <c r="P89" s="49"/>
      <c r="Q89" s="49"/>
      <c r="R89" s="49"/>
      <c r="S89" s="49"/>
      <c r="T89" s="49"/>
      <c r="U89" s="49"/>
      <c r="V89" s="49"/>
    </row>
    <row r="90" spans="2:28" x14ac:dyDescent="0.25">
      <c r="B90" s="59" t="str">
        <f>"D.1) Korrektion for høj udlånsvækst (hvis relevant) for "&amp;$D$2&amp;" - stress-scenariet"</f>
        <v>D.1) Korrektion for høj udlånsvækst (hvis relevant) for Fiktivt institut - stress-scenariet</v>
      </c>
      <c r="C90" s="46"/>
      <c r="D90" s="46"/>
      <c r="E90" s="46"/>
      <c r="F90" s="46"/>
      <c r="G90" s="46"/>
      <c r="H90" s="46"/>
      <c r="I90" s="46"/>
      <c r="J90" s="46"/>
      <c r="K90" s="46"/>
      <c r="L90" s="46"/>
      <c r="M90" s="46"/>
      <c r="N90" s="46"/>
      <c r="O90" s="46"/>
      <c r="P90" s="46"/>
      <c r="S90" s="18"/>
    </row>
    <row r="91" spans="2:28" ht="15.75" customHeight="1" thickBot="1" x14ac:dyDescent="0.3">
      <c r="B91" s="127" t="str">
        <f>"Gennemsnitlig årlig udlånsvækst ("&amp;$R$127&amp;"-"&amp;$R$128&amp;")"</f>
        <v>Gennemsnitlig årlig udlånsvækst (2019-2023)</v>
      </c>
      <c r="C91" s="129">
        <f>($S$23/$R$23)^(1/4)-1</f>
        <v>0.1066819197003217</v>
      </c>
      <c r="D91" s="130" t="s">
        <v>52</v>
      </c>
      <c r="E91" s="46"/>
      <c r="F91" s="46"/>
      <c r="G91" s="46"/>
      <c r="H91" s="46"/>
      <c r="I91" s="46"/>
      <c r="J91" s="46"/>
      <c r="K91" s="46"/>
      <c r="L91" s="46"/>
      <c r="M91" s="46"/>
      <c r="N91" s="46"/>
      <c r="O91" s="46"/>
      <c r="P91" s="46"/>
      <c r="S91" s="18"/>
      <c r="AB91" s="26"/>
    </row>
    <row r="92" spans="2:28" ht="15.75" customHeight="1" thickBot="1" x14ac:dyDescent="0.3">
      <c r="B92" s="128" t="s">
        <v>53</v>
      </c>
      <c r="C92" s="131">
        <f>IF(C91&gt;10%,35%,0)</f>
        <v>0.35</v>
      </c>
      <c r="D92" s="132" t="str">
        <f>IF(C91&gt;10%,"Udlånsvæksten er over 10% p.a., og der anvendes en mark-up på instituttets nedskrivninger/hensættelser","Udlånsvæksten er højst 10% p.a., og der anvendes ikke en mark-up på instituttets nedskrivninger/hensættelser")</f>
        <v>Udlånsvæksten er over 10% p.a., og der anvendes en mark-up på instituttets nedskrivninger/hensættelser</v>
      </c>
      <c r="E92" s="46"/>
      <c r="F92" s="46"/>
      <c r="G92" s="46"/>
      <c r="H92" s="46"/>
      <c r="I92" s="46"/>
      <c r="J92" s="46"/>
      <c r="K92" s="46"/>
      <c r="L92" s="46"/>
      <c r="M92" s="46"/>
      <c r="N92" s="46"/>
      <c r="O92" s="46"/>
      <c r="P92" s="46"/>
      <c r="S92" s="18"/>
    </row>
    <row r="93" spans="2:28" x14ac:dyDescent="0.25">
      <c r="C93" s="46"/>
      <c r="D93" s="46"/>
      <c r="E93" s="46"/>
      <c r="F93" s="46"/>
      <c r="G93" s="46"/>
      <c r="H93" s="46"/>
      <c r="I93" s="46"/>
      <c r="J93" s="46"/>
      <c r="K93" s="46"/>
      <c r="L93" s="46"/>
      <c r="M93" s="46"/>
      <c r="N93" s="46"/>
      <c r="O93" s="46"/>
      <c r="P93" s="46"/>
      <c r="S93" s="18"/>
    </row>
    <row r="94" spans="2:28" x14ac:dyDescent="0.25">
      <c r="B94" s="117" t="str">
        <f>"D.2) Finanstilsynets benchmark for branchefordelte nedskrivningsprocenter for "&amp;$D$2&amp;" i stress-scenariet efter en eventuel korrektion for høj udlånsvækst"</f>
        <v>D.2) Finanstilsynets benchmark for branchefordelte nedskrivningsprocenter for Fiktivt institut i stress-scenariet efter en eventuel korrektion for høj udlånsvækst</v>
      </c>
      <c r="C94" s="118"/>
      <c r="D94" s="118"/>
      <c r="E94" s="118"/>
      <c r="F94" s="118"/>
      <c r="G94" s="118"/>
      <c r="H94" s="118"/>
      <c r="I94" s="118"/>
      <c r="J94" s="118"/>
      <c r="K94" s="118"/>
      <c r="L94" s="118"/>
      <c r="M94" s="118"/>
      <c r="N94" s="118"/>
      <c r="O94" s="118"/>
      <c r="P94" s="118"/>
      <c r="Q94" s="118"/>
      <c r="R94" s="118"/>
      <c r="S94" s="118"/>
      <c r="T94" s="15"/>
      <c r="U94" s="15"/>
      <c r="V94" s="15"/>
    </row>
    <row r="95" spans="2:28" ht="15" customHeight="1" x14ac:dyDescent="0.25">
      <c r="B95" s="156" t="s">
        <v>24</v>
      </c>
      <c r="C95" s="189" t="s">
        <v>46</v>
      </c>
      <c r="D95" s="190"/>
      <c r="E95" s="190"/>
      <c r="F95" s="190"/>
      <c r="G95" s="190"/>
      <c r="H95" s="190"/>
      <c r="I95" s="190"/>
      <c r="J95" s="190"/>
      <c r="K95" s="190"/>
      <c r="L95" s="190"/>
      <c r="M95" s="190"/>
      <c r="N95" s="190"/>
      <c r="O95" s="190"/>
      <c r="P95" s="190"/>
      <c r="Q95" s="171" t="str">
        <f>$Q$32</f>
        <v>Stress-scenarie</v>
      </c>
      <c r="R95" s="171"/>
      <c r="S95" s="172"/>
      <c r="T95" s="192"/>
      <c r="U95" s="192"/>
      <c r="V95" s="192"/>
    </row>
    <row r="96" spans="2:28" ht="14.45" customHeight="1" x14ac:dyDescent="0.25">
      <c r="B96" s="157"/>
      <c r="C96" s="60">
        <f t="shared" ref="C96:P96" si="66">C33</f>
        <v>2010</v>
      </c>
      <c r="D96" s="60">
        <f t="shared" si="66"/>
        <v>2011</v>
      </c>
      <c r="E96" s="60">
        <f t="shared" si="66"/>
        <v>2012</v>
      </c>
      <c r="F96" s="60">
        <f t="shared" si="66"/>
        <v>2013</v>
      </c>
      <c r="G96" s="60">
        <f t="shared" si="66"/>
        <v>2014</v>
      </c>
      <c r="H96" s="60">
        <f t="shared" si="66"/>
        <v>2015</v>
      </c>
      <c r="I96" s="60">
        <f t="shared" si="66"/>
        <v>2016</v>
      </c>
      <c r="J96" s="60">
        <f t="shared" si="66"/>
        <v>2017</v>
      </c>
      <c r="K96" s="60">
        <f t="shared" si="66"/>
        <v>2018</v>
      </c>
      <c r="L96" s="60">
        <f t="shared" si="66"/>
        <v>2019</v>
      </c>
      <c r="M96" s="60">
        <f t="shared" si="66"/>
        <v>2020</v>
      </c>
      <c r="N96" s="60">
        <f t="shared" si="66"/>
        <v>2021</v>
      </c>
      <c r="O96" s="60">
        <f t="shared" si="66"/>
        <v>2022</v>
      </c>
      <c r="P96" s="60">
        <f t="shared" si="66"/>
        <v>2023</v>
      </c>
      <c r="Q96" s="61">
        <f>$Q$33</f>
        <v>2024</v>
      </c>
      <c r="R96" s="61">
        <f>$R$33</f>
        <v>2025</v>
      </c>
      <c r="S96" s="61">
        <f>$S$33</f>
        <v>2026</v>
      </c>
      <c r="T96" s="37"/>
      <c r="U96" s="37"/>
      <c r="V96" s="37"/>
    </row>
    <row r="97" spans="2:23" x14ac:dyDescent="0.25">
      <c r="B97" s="68" t="s">
        <v>28</v>
      </c>
      <c r="C97" s="145"/>
      <c r="D97" s="145"/>
      <c r="E97" s="145"/>
      <c r="F97" s="145"/>
      <c r="G97" s="145"/>
      <c r="H97" s="145"/>
      <c r="I97" s="145"/>
      <c r="J97" s="145"/>
      <c r="K97" s="145"/>
      <c r="L97" s="145"/>
      <c r="M97" s="145"/>
      <c r="N97" s="145"/>
      <c r="O97" s="145"/>
      <c r="P97" s="147"/>
      <c r="Q97" s="119">
        <f>IF($C$92=35%,Q68*135%,Q68)</f>
        <v>0</v>
      </c>
      <c r="R97" s="120">
        <f t="shared" ref="R97:S97" si="67">IF($C$92=35%,R68*135%,R68)</f>
        <v>0</v>
      </c>
      <c r="S97" s="121">
        <f t="shared" si="67"/>
        <v>0</v>
      </c>
      <c r="T97" s="43"/>
      <c r="U97" s="43"/>
      <c r="V97" s="43"/>
    </row>
    <row r="98" spans="2:23" x14ac:dyDescent="0.25">
      <c r="B98" s="68" t="s">
        <v>31</v>
      </c>
      <c r="C98" s="146"/>
      <c r="D98" s="146"/>
      <c r="E98" s="146"/>
      <c r="F98" s="146"/>
      <c r="G98" s="146"/>
      <c r="H98" s="146"/>
      <c r="I98" s="146"/>
      <c r="J98" s="146"/>
      <c r="K98" s="146"/>
      <c r="L98" s="146"/>
      <c r="M98" s="146"/>
      <c r="N98" s="146"/>
      <c r="O98" s="146"/>
      <c r="P98" s="146"/>
      <c r="Q98" s="119">
        <f t="shared" ref="Q98:S99" si="68">IF($C$92=35%,Q69*135%,Q69)</f>
        <v>3.1295145472949097</v>
      </c>
      <c r="R98" s="120">
        <f t="shared" si="68"/>
        <v>5.9931123118381739</v>
      </c>
      <c r="S98" s="121">
        <f t="shared" si="68"/>
        <v>5.161970687494998</v>
      </c>
      <c r="T98" s="43"/>
      <c r="U98" s="43"/>
      <c r="V98" s="43"/>
    </row>
    <row r="99" spans="2:23" x14ac:dyDescent="0.25">
      <c r="B99" s="68" t="s">
        <v>39</v>
      </c>
      <c r="C99" s="147"/>
      <c r="D99" s="147"/>
      <c r="E99" s="147"/>
      <c r="F99" s="147"/>
      <c r="G99" s="147"/>
      <c r="H99" s="147"/>
      <c r="I99" s="147"/>
      <c r="J99" s="147"/>
      <c r="K99" s="147"/>
      <c r="L99" s="147"/>
      <c r="M99" s="147"/>
      <c r="N99" s="147"/>
      <c r="O99" s="147"/>
      <c r="P99" s="147"/>
      <c r="Q99" s="119">
        <f t="shared" si="68"/>
        <v>1.3350606631547952</v>
      </c>
      <c r="R99" s="120">
        <f t="shared" si="68"/>
        <v>2.6289003000678219</v>
      </c>
      <c r="S99" s="121">
        <f t="shared" si="68"/>
        <v>2.3292989285817929</v>
      </c>
      <c r="T99" s="43"/>
      <c r="U99" s="43"/>
      <c r="V99" s="43"/>
    </row>
    <row r="100" spans="2:23" x14ac:dyDescent="0.25">
      <c r="B100" s="114" t="s">
        <v>40</v>
      </c>
      <c r="C100" s="148"/>
      <c r="D100" s="148"/>
      <c r="E100" s="148"/>
      <c r="F100" s="148"/>
      <c r="G100" s="148"/>
      <c r="H100" s="148"/>
      <c r="I100" s="148"/>
      <c r="J100" s="148"/>
      <c r="K100" s="148"/>
      <c r="L100" s="148"/>
      <c r="M100" s="148"/>
      <c r="N100" s="148"/>
      <c r="O100" s="148"/>
      <c r="P100" s="148"/>
      <c r="Q100" s="122">
        <f>Q97*$T$14/$T$23+Q98*$T$15/$T$23+Q99*$T$22/$T$23</f>
        <v>2.5773748906364129</v>
      </c>
      <c r="R100" s="123">
        <f>R97*$T$14/$T$23+R98*$T$15/$T$23+R99*$T$22/$T$23</f>
        <v>4.9579701543703738</v>
      </c>
      <c r="S100" s="124">
        <f>S97*$T$14/$T$23+S98*$T$15/$T$23+S99*$T$22/$T$23</f>
        <v>4.2903793770601659</v>
      </c>
      <c r="T100" s="43"/>
      <c r="U100" s="43"/>
      <c r="V100" s="43"/>
    </row>
    <row r="101" spans="2:23" ht="14.45" customHeight="1" x14ac:dyDescent="0.25">
      <c r="B101" s="193"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Dette trin er kun relevant for skønnene i stress-scenariet."</f>
        <v>Anm.: Baseret på instituttets oplysninger indtastet under punkt A.1. 'Erhverv' og 'I alt' er beregnet som vægtede gennemsnit. For 'Erhverv' er vægtene instituttets udlånsandele fordelt på erhvervsbrancher medio 2024, og for 'I alt' afspejler vægtene instituttets udlånsandele for hhv. 'Offentlig myndigheder', 'Erhverv' og 'Private' medio 2024. Dette trin er kun relevant for skønnene i stress-scenariet.</v>
      </c>
      <c r="C101" s="193"/>
      <c r="D101" s="193"/>
      <c r="E101" s="193"/>
      <c r="F101" s="193"/>
      <c r="G101" s="193"/>
      <c r="H101" s="193"/>
      <c r="I101" s="193"/>
      <c r="J101" s="193"/>
      <c r="K101" s="193"/>
      <c r="L101" s="193"/>
      <c r="M101" s="193"/>
      <c r="N101" s="193"/>
      <c r="O101" s="193"/>
      <c r="P101" s="193"/>
      <c r="Q101" s="193"/>
      <c r="R101" s="193"/>
      <c r="S101" s="193"/>
      <c r="T101" s="44"/>
      <c r="U101" s="44"/>
      <c r="V101" s="44"/>
    </row>
    <row r="102" spans="2:23" ht="27" customHeight="1" x14ac:dyDescent="0.25">
      <c r="B102" s="197"/>
      <c r="C102" s="197"/>
      <c r="D102" s="197"/>
      <c r="E102" s="197"/>
      <c r="F102" s="197"/>
      <c r="G102" s="197"/>
      <c r="H102" s="197"/>
      <c r="I102" s="197"/>
      <c r="J102" s="197"/>
      <c r="K102" s="197"/>
      <c r="L102" s="197"/>
      <c r="M102" s="197"/>
      <c r="N102" s="197"/>
      <c r="O102" s="197"/>
      <c r="P102" s="197"/>
      <c r="Q102" s="197"/>
      <c r="R102" s="197"/>
      <c r="S102" s="197"/>
      <c r="T102" s="44"/>
      <c r="U102" s="44"/>
      <c r="V102" s="44"/>
    </row>
    <row r="103" spans="2:23" x14ac:dyDescent="0.25">
      <c r="B103" s="42"/>
      <c r="C103" s="42"/>
      <c r="D103" s="42"/>
      <c r="E103" s="42"/>
      <c r="F103" s="42"/>
      <c r="G103" s="42"/>
      <c r="H103" s="42"/>
      <c r="I103" s="42"/>
      <c r="J103" s="42"/>
      <c r="K103" s="42"/>
      <c r="L103" s="42"/>
      <c r="M103" s="42"/>
      <c r="N103" s="42"/>
      <c r="O103" s="42"/>
      <c r="P103" s="42"/>
      <c r="S103" s="18"/>
    </row>
    <row r="104" spans="2:23" x14ac:dyDescent="0.25">
      <c r="B104" s="107" t="s">
        <v>54</v>
      </c>
    </row>
    <row r="105" spans="2:23" x14ac:dyDescent="0.25">
      <c r="B105" s="174" t="s">
        <v>64</v>
      </c>
      <c r="C105" s="175"/>
      <c r="D105" s="175"/>
      <c r="E105" s="175"/>
      <c r="F105" s="175"/>
      <c r="G105" s="175"/>
      <c r="H105" s="175"/>
      <c r="I105" s="175"/>
      <c r="J105" s="175"/>
      <c r="K105" s="175"/>
      <c r="L105" s="175"/>
      <c r="M105" s="175"/>
      <c r="N105" s="175"/>
      <c r="O105" s="175"/>
      <c r="P105" s="175"/>
      <c r="Q105" s="175"/>
      <c r="R105" s="175"/>
      <c r="S105" s="175"/>
      <c r="T105" s="175"/>
      <c r="U105" s="175"/>
      <c r="V105" s="176"/>
      <c r="W105" s="13"/>
    </row>
    <row r="106" spans="2:23" x14ac:dyDescent="0.25">
      <c r="B106" s="50"/>
      <c r="C106" s="42"/>
      <c r="D106" s="42"/>
      <c r="E106" s="42"/>
      <c r="F106" s="42"/>
      <c r="G106" s="42"/>
      <c r="H106" s="42"/>
      <c r="I106" s="42"/>
      <c r="J106" s="42"/>
      <c r="K106" s="42"/>
      <c r="L106" s="42"/>
      <c r="M106" s="42"/>
      <c r="N106" s="42"/>
      <c r="O106" s="42"/>
      <c r="P106" s="42"/>
    </row>
    <row r="107" spans="2:23" x14ac:dyDescent="0.25">
      <c r="B107" s="59" t="str">
        <f>"E) Finanstilsynets benchmark for branchefordelte nedskrivningsprocenter i stress-scenariet (efter korrektion for både udlånssammensætning, nedskrivningshistorik og høj udlånsvækst) for "&amp;D2</f>
        <v>E) Finanstilsynets benchmark for branchefordelte nedskrivningsprocenter i stress-scenariet (efter korrektion for både udlånssammensætning, nedskrivningshistorik og høj udlånsvækst) for Fiktivt institut</v>
      </c>
      <c r="C107" s="57"/>
      <c r="D107" s="57"/>
      <c r="E107" s="57"/>
      <c r="F107" s="57"/>
      <c r="G107" s="57"/>
      <c r="H107" s="57"/>
      <c r="I107" s="57"/>
      <c r="J107" s="57"/>
      <c r="K107" s="57"/>
      <c r="L107" s="57"/>
      <c r="M107" s="57"/>
      <c r="N107" s="57"/>
      <c r="O107" s="57"/>
      <c r="P107" s="57"/>
      <c r="Q107" s="133"/>
      <c r="R107" s="134"/>
      <c r="S107" s="134"/>
      <c r="T107" s="31"/>
      <c r="U107" s="31"/>
      <c r="V107" s="31"/>
    </row>
    <row r="108" spans="2:23" ht="15" customHeight="1" x14ac:dyDescent="0.25">
      <c r="B108" s="169" t="s">
        <v>24</v>
      </c>
      <c r="C108" s="189" t="s">
        <v>25</v>
      </c>
      <c r="D108" s="190"/>
      <c r="E108" s="190"/>
      <c r="F108" s="190"/>
      <c r="G108" s="190"/>
      <c r="H108" s="190"/>
      <c r="I108" s="190"/>
      <c r="J108" s="190"/>
      <c r="K108" s="190"/>
      <c r="L108" s="190"/>
      <c r="M108" s="190"/>
      <c r="N108" s="190"/>
      <c r="O108" s="190"/>
      <c r="P108" s="190"/>
      <c r="Q108" s="171" t="str">
        <f>$Q$32</f>
        <v>Stress-scenarie</v>
      </c>
      <c r="R108" s="171"/>
      <c r="S108" s="172"/>
      <c r="T108" s="192"/>
      <c r="U108" s="192"/>
      <c r="V108" s="192"/>
      <c r="W108" s="21"/>
    </row>
    <row r="109" spans="2:23" x14ac:dyDescent="0.25">
      <c r="B109" s="170"/>
      <c r="C109" s="77">
        <v>2010</v>
      </c>
      <c r="D109" s="61">
        <f t="shared" ref="D109:M109" si="69">C109+1</f>
        <v>2011</v>
      </c>
      <c r="E109" s="61">
        <f t="shared" si="69"/>
        <v>2012</v>
      </c>
      <c r="F109" s="61">
        <f t="shared" si="69"/>
        <v>2013</v>
      </c>
      <c r="G109" s="61">
        <f t="shared" si="69"/>
        <v>2014</v>
      </c>
      <c r="H109" s="61">
        <f t="shared" si="69"/>
        <v>2015</v>
      </c>
      <c r="I109" s="61">
        <f t="shared" si="69"/>
        <v>2016</v>
      </c>
      <c r="J109" s="61">
        <f t="shared" si="69"/>
        <v>2017</v>
      </c>
      <c r="K109" s="61">
        <f t="shared" si="69"/>
        <v>2018</v>
      </c>
      <c r="L109" s="61">
        <f t="shared" si="69"/>
        <v>2019</v>
      </c>
      <c r="M109" s="61">
        <f t="shared" si="69"/>
        <v>2020</v>
      </c>
      <c r="N109" s="61">
        <f t="shared" ref="N109" si="70">M109+1</f>
        <v>2021</v>
      </c>
      <c r="O109" s="61">
        <f t="shared" ref="O109" si="71">N109+1</f>
        <v>2022</v>
      </c>
      <c r="P109" s="61">
        <f t="shared" ref="P109" si="72">O109+1</f>
        <v>2023</v>
      </c>
      <c r="Q109" s="61">
        <f>$Q$33</f>
        <v>2024</v>
      </c>
      <c r="R109" s="61">
        <f>$R$33</f>
        <v>2025</v>
      </c>
      <c r="S109" s="61">
        <f>$S$33</f>
        <v>2026</v>
      </c>
      <c r="T109" s="37"/>
      <c r="U109" s="37"/>
      <c r="V109" s="37"/>
      <c r="W109" s="22"/>
    </row>
    <row r="110" spans="2:23" x14ac:dyDescent="0.25">
      <c r="B110" s="135" t="s">
        <v>28</v>
      </c>
      <c r="C110" s="136">
        <f t="shared" ref="C110" si="73">IF($T$14&gt;0,C14,0)</f>
        <v>0</v>
      </c>
      <c r="D110" s="136">
        <f t="shared" ref="D110:M110" si="74">IF($T$14&gt;0,D14,0)</f>
        <v>0</v>
      </c>
      <c r="E110" s="136">
        <f t="shared" si="74"/>
        <v>0</v>
      </c>
      <c r="F110" s="136">
        <f t="shared" si="74"/>
        <v>0</v>
      </c>
      <c r="G110" s="136">
        <f t="shared" si="74"/>
        <v>0</v>
      </c>
      <c r="H110" s="136">
        <f t="shared" si="74"/>
        <v>0</v>
      </c>
      <c r="I110" s="136">
        <f t="shared" si="74"/>
        <v>0</v>
      </c>
      <c r="J110" s="136">
        <f t="shared" si="74"/>
        <v>0</v>
      </c>
      <c r="K110" s="136">
        <f t="shared" si="74"/>
        <v>0</v>
      </c>
      <c r="L110" s="136">
        <f t="shared" si="74"/>
        <v>0</v>
      </c>
      <c r="M110" s="136">
        <f t="shared" si="74"/>
        <v>0</v>
      </c>
      <c r="N110" s="136">
        <f t="shared" ref="N110:P110" si="75">IF($T$14&gt;0,N14,0)</f>
        <v>0</v>
      </c>
      <c r="O110" s="136">
        <f t="shared" si="75"/>
        <v>0</v>
      </c>
      <c r="P110" s="136">
        <f t="shared" si="75"/>
        <v>0</v>
      </c>
      <c r="Q110" s="119">
        <f>MAX(0,IF($T$14&gt;0,Q97+$Q80,0))</f>
        <v>0</v>
      </c>
      <c r="R110" s="120">
        <f t="shared" ref="R110:S110" si="76">MAX(0,IF($T$14&gt;0,R97+$Q80,0))</f>
        <v>0</v>
      </c>
      <c r="S110" s="121">
        <f t="shared" si="76"/>
        <v>0</v>
      </c>
      <c r="T110" s="43"/>
      <c r="U110" s="43"/>
      <c r="V110" s="43"/>
      <c r="W110" s="23"/>
    </row>
    <row r="111" spans="2:23" x14ac:dyDescent="0.25">
      <c r="B111" s="135" t="s">
        <v>31</v>
      </c>
      <c r="C111" s="136">
        <f t="shared" ref="C111" si="77">IF($T$15&gt;0,C15,0)</f>
        <v>3.1736192045267759</v>
      </c>
      <c r="D111" s="136">
        <f t="shared" ref="D111:M111" si="78">IF($T$15&gt;0,D15,0)</f>
        <v>3.8146190186414257</v>
      </c>
      <c r="E111" s="136">
        <f t="shared" si="78"/>
        <v>4.2199997786685026</v>
      </c>
      <c r="F111" s="136">
        <f t="shared" si="78"/>
        <v>2.8111413350594394</v>
      </c>
      <c r="G111" s="136">
        <f t="shared" si="78"/>
        <v>1.9779873761007267</v>
      </c>
      <c r="H111" s="136">
        <f t="shared" si="78"/>
        <v>1.5520874879395783</v>
      </c>
      <c r="I111" s="136">
        <f t="shared" si="78"/>
        <v>1.3093039554428603</v>
      </c>
      <c r="J111" s="136">
        <f t="shared" si="78"/>
        <v>0.87588962579852037</v>
      </c>
      <c r="K111" s="136">
        <f t="shared" si="78"/>
        <v>1.1643858529861684</v>
      </c>
      <c r="L111" s="136">
        <f t="shared" si="78"/>
        <v>1.2239274702740737</v>
      </c>
      <c r="M111" s="136">
        <f t="shared" si="78"/>
        <v>1.6495302249305772</v>
      </c>
      <c r="N111" s="136">
        <f t="shared" ref="N111:P111" si="79">IF($T$15&gt;0,N15,0)</f>
        <v>2.8111413350594394</v>
      </c>
      <c r="O111" s="136">
        <f t="shared" si="79"/>
        <v>-3.003811822830867E-2</v>
      </c>
      <c r="P111" s="136">
        <f t="shared" si="79"/>
        <v>0.18319862758402802</v>
      </c>
      <c r="Q111" s="119">
        <f>MAX(0,IF($T$15&gt;0,Q98+$Q81,0))</f>
        <v>4.0403041021183155</v>
      </c>
      <c r="R111" s="120">
        <f t="shared" ref="R111:S111" si="80">MAX(0,IF($T$15&gt;0,R98+$Q81,0))</f>
        <v>6.9039018666615801</v>
      </c>
      <c r="S111" s="121">
        <f t="shared" si="80"/>
        <v>6.0727602423184042</v>
      </c>
      <c r="T111" s="43"/>
      <c r="U111" s="43"/>
      <c r="V111" s="43"/>
      <c r="W111" s="23"/>
    </row>
    <row r="112" spans="2:23" x14ac:dyDescent="0.25">
      <c r="B112" s="135" t="s">
        <v>39</v>
      </c>
      <c r="C112" s="136">
        <f t="shared" ref="C112" si="81">IF($T$22&gt;0,C22,0)</f>
        <v>0.41482781331364493</v>
      </c>
      <c r="D112" s="136">
        <f t="shared" ref="D112:M112" si="82">IF($T$22&gt;0,D22,0)</f>
        <v>9.1639751926561819E-2</v>
      </c>
      <c r="E112" s="136">
        <f t="shared" si="82"/>
        <v>0.29558923794904091</v>
      </c>
      <c r="F112" s="136">
        <f t="shared" si="82"/>
        <v>0.21385166075071171</v>
      </c>
      <c r="G112" s="136">
        <f t="shared" si="82"/>
        <v>0.11831168360985866</v>
      </c>
      <c r="H112" s="136">
        <f t="shared" si="82"/>
        <v>-0.1832150394906244</v>
      </c>
      <c r="I112" s="136">
        <f t="shared" si="82"/>
        <v>-0.47900948353508294</v>
      </c>
      <c r="J112" s="136">
        <f t="shared" si="82"/>
        <v>-0.56758273910727242</v>
      </c>
      <c r="K112" s="136">
        <f t="shared" si="82"/>
        <v>-0.61553823790970519</v>
      </c>
      <c r="L112" s="136">
        <f t="shared" si="82"/>
        <v>-0.49186651868172876</v>
      </c>
      <c r="M112" s="136">
        <f t="shared" si="82"/>
        <v>-0.32759113114751781</v>
      </c>
      <c r="N112" s="136">
        <f t="shared" ref="N112:P112" si="83">IF($T$22&gt;0,N22,0)</f>
        <v>0.21385166075071171</v>
      </c>
      <c r="O112" s="136">
        <f t="shared" si="83"/>
        <v>0.30999790229764657</v>
      </c>
      <c r="P112" s="136">
        <f t="shared" si="83"/>
        <v>-1.3845356421963974E-2</v>
      </c>
      <c r="Q112" s="119">
        <f>MAX(0,IF($T$22&gt;0,Q99+$Q82,0))</f>
        <v>0.95747890895445975</v>
      </c>
      <c r="R112" s="120">
        <f t="shared" ref="R112:S112" si="84">MAX(0,IF($T$22&gt;0,R99+$Q82,0))</f>
        <v>2.2513185458674863</v>
      </c>
      <c r="S112" s="121">
        <f t="shared" si="84"/>
        <v>1.9517171743814574</v>
      </c>
      <c r="T112" s="43"/>
      <c r="U112" s="43"/>
      <c r="V112" s="43"/>
      <c r="W112" s="23"/>
    </row>
    <row r="113" spans="2:27" x14ac:dyDescent="0.25">
      <c r="B113" s="100" t="s">
        <v>40</v>
      </c>
      <c r="C113" s="137">
        <f t="shared" ref="C113" si="85">IF($T$23&gt;0,C23,0)</f>
        <v>2.0701026480415234</v>
      </c>
      <c r="D113" s="137">
        <f t="shared" ref="D113:M113" si="86">IF($T$23&gt;0,D23,0)</f>
        <v>2.3254273119554805</v>
      </c>
      <c r="E113" s="137">
        <f t="shared" si="86"/>
        <v>2.6502355623807179</v>
      </c>
      <c r="F113" s="137">
        <f t="shared" si="86"/>
        <v>1.7722254653359484</v>
      </c>
      <c r="G113" s="137">
        <f t="shared" si="86"/>
        <v>1.2341170991043795</v>
      </c>
      <c r="H113" s="137">
        <f t="shared" si="86"/>
        <v>0.85796647696749728</v>
      </c>
      <c r="I113" s="137">
        <f t="shared" si="86"/>
        <v>0.59397857985168301</v>
      </c>
      <c r="J113" s="137">
        <f t="shared" si="86"/>
        <v>0.29850067983620332</v>
      </c>
      <c r="K113" s="137">
        <f t="shared" si="86"/>
        <v>0.45241621662781895</v>
      </c>
      <c r="L113" s="137">
        <f t="shared" si="86"/>
        <v>0.53760987469175259</v>
      </c>
      <c r="M113" s="137">
        <f t="shared" si="86"/>
        <v>1.0411851922911635</v>
      </c>
      <c r="N113" s="137">
        <f t="shared" ref="N113:P113" si="87">IF($T$23&gt;0,N23,0)</f>
        <v>1.7722254653359484</v>
      </c>
      <c r="O113" s="137">
        <f t="shared" si="87"/>
        <v>9.7186274704038622E-2</v>
      </c>
      <c r="P113" s="137">
        <f t="shared" si="87"/>
        <v>9.2994827081073692E-2</v>
      </c>
      <c r="Q113" s="138">
        <f>Q110*$T$14/$T$23+Q111*$T$15/$T$23+Q112*$T$22/$T$23</f>
        <v>3.0917425042217443</v>
      </c>
      <c r="R113" s="139">
        <f>R110*$T$14/$T$23+R111*$T$15/$T$23+R112*$T$22/$T$23</f>
        <v>5.4723377679557057</v>
      </c>
      <c r="S113" s="140">
        <f>S110*$T$14/$T$23+S111*$T$15/$T$23+S112*$T$22/$T$23</f>
        <v>4.8047469906454969</v>
      </c>
      <c r="T113" s="141" t="s">
        <v>67</v>
      </c>
      <c r="U113" s="51"/>
      <c r="V113" s="51"/>
    </row>
    <row r="114" spans="2:27" x14ac:dyDescent="0.25">
      <c r="B114" s="106" t="s">
        <v>65</v>
      </c>
      <c r="C114" s="42"/>
      <c r="D114" s="42"/>
      <c r="E114" s="42"/>
      <c r="F114" s="42"/>
      <c r="G114" s="42"/>
      <c r="H114" s="42"/>
      <c r="I114" s="42"/>
      <c r="J114" s="42"/>
      <c r="K114" s="42"/>
      <c r="L114" s="42"/>
      <c r="M114" s="42"/>
      <c r="N114" s="42"/>
      <c r="O114" s="42"/>
      <c r="P114" s="42"/>
      <c r="Q114" s="31"/>
      <c r="R114" s="31"/>
      <c r="S114" s="31"/>
      <c r="T114" s="31"/>
      <c r="U114" s="31"/>
      <c r="V114" s="31"/>
    </row>
    <row r="115" spans="2:27" x14ac:dyDescent="0.25">
      <c r="B115" s="106" t="s">
        <v>66</v>
      </c>
      <c r="C115" s="42"/>
      <c r="D115" s="42"/>
      <c r="E115" s="42"/>
      <c r="F115" s="42"/>
      <c r="G115" s="42"/>
      <c r="H115" s="42"/>
      <c r="I115" s="42"/>
      <c r="J115" s="42"/>
      <c r="K115" s="42"/>
      <c r="L115" s="42"/>
      <c r="M115" s="42"/>
      <c r="N115" s="42"/>
      <c r="O115" s="42"/>
      <c r="P115" s="42"/>
      <c r="R115" s="31"/>
      <c r="S115" s="31"/>
      <c r="T115" s="31"/>
      <c r="U115" s="31"/>
      <c r="V115" s="31"/>
    </row>
    <row r="116" spans="2:27" x14ac:dyDescent="0.25">
      <c r="Q116" s="27"/>
      <c r="R116" s="27"/>
      <c r="S116" s="27"/>
    </row>
    <row r="117" spans="2:27" x14ac:dyDescent="0.25">
      <c r="Q117" s="144"/>
      <c r="R117" s="144"/>
      <c r="S117" s="144"/>
    </row>
    <row r="118" spans="2:27" x14ac:dyDescent="0.25"/>
    <row r="119" spans="2:27" x14ac:dyDescent="0.25">
      <c r="AA119" s="40"/>
    </row>
    <row r="120" spans="2:27" x14ac:dyDescent="0.25">
      <c r="AA120" s="149"/>
    </row>
    <row r="121" spans="2:27" ht="15" hidden="1" customHeight="1" x14ac:dyDescent="0.25">
      <c r="Q121" s="143">
        <f>Input!$B$2</f>
        <v>202406</v>
      </c>
    </row>
    <row r="122" spans="2:27" ht="15" hidden="1" customHeight="1" x14ac:dyDescent="0.25"/>
    <row r="123" spans="2:27" ht="15" hidden="1" customHeight="1" x14ac:dyDescent="0.25">
      <c r="C123" s="52">
        <f>C13*1</f>
        <v>2010</v>
      </c>
      <c r="D123" s="52">
        <f t="shared" ref="D123:P123" si="88">D13*1</f>
        <v>2011</v>
      </c>
      <c r="E123" s="52">
        <f t="shared" si="88"/>
        <v>2012</v>
      </c>
      <c r="F123" s="52">
        <f t="shared" si="88"/>
        <v>2013</v>
      </c>
      <c r="G123" s="52">
        <f t="shared" si="88"/>
        <v>2014</v>
      </c>
      <c r="H123" s="52">
        <f t="shared" si="88"/>
        <v>2015</v>
      </c>
      <c r="I123" s="52">
        <f t="shared" si="88"/>
        <v>2016</v>
      </c>
      <c r="J123" s="52">
        <f t="shared" si="88"/>
        <v>2017</v>
      </c>
      <c r="K123" s="52">
        <f t="shared" si="88"/>
        <v>2018</v>
      </c>
      <c r="L123" s="52">
        <f t="shared" si="88"/>
        <v>2019</v>
      </c>
      <c r="M123" s="52">
        <f t="shared" si="88"/>
        <v>2020</v>
      </c>
      <c r="N123" s="52">
        <f t="shared" si="88"/>
        <v>2021</v>
      </c>
      <c r="O123" s="52">
        <f t="shared" si="88"/>
        <v>2022</v>
      </c>
      <c r="P123" s="52">
        <f t="shared" si="88"/>
        <v>2023</v>
      </c>
      <c r="Q123" s="143" t="str">
        <f>$R$130&amp;"_"&amp;Q109</f>
        <v>sc2_2024</v>
      </c>
      <c r="R123" s="143" t="str">
        <f t="shared" ref="R123:S123" si="89">$R$130&amp;"_"&amp;R109</f>
        <v>sc2_2025</v>
      </c>
      <c r="S123" s="143" t="str">
        <f t="shared" si="89"/>
        <v>sc2_2026</v>
      </c>
    </row>
    <row r="124" spans="2:27" ht="15" hidden="1" customHeight="1" x14ac:dyDescent="0.25"/>
    <row r="125" spans="2:27" ht="15" hidden="1" customHeight="1" x14ac:dyDescent="0.25">
      <c r="B125" s="29" t="s">
        <v>107</v>
      </c>
      <c r="C125" s="52">
        <v>6</v>
      </c>
      <c r="Q125" s="53" t="str">
        <f>"UdlExRev_"&amp;$R$127</f>
        <v>UdlExRev_2019</v>
      </c>
      <c r="R125" s="53" t="str">
        <f>"UdlExRev_"&amp;$R$128</f>
        <v>UdlExRev_2023</v>
      </c>
    </row>
    <row r="126" spans="2:27" ht="15" hidden="1" customHeight="1" x14ac:dyDescent="0.25">
      <c r="Q126" s="54"/>
      <c r="R126" s="54"/>
      <c r="S126" s="54"/>
      <c r="U126" s="55"/>
    </row>
    <row r="127" spans="2:27" ht="15" hidden="1" customHeight="1" x14ac:dyDescent="0.25">
      <c r="I127" s="53" t="str">
        <f>Input!$B$3</f>
        <v>Halvår</v>
      </c>
      <c r="K127" s="53" t="s">
        <v>82</v>
      </c>
      <c r="M127" s="53" t="str">
        <f>Input!$B$24</f>
        <v>medio 2024</v>
      </c>
      <c r="N127" s="152"/>
      <c r="Q127" s="53" t="s">
        <v>20</v>
      </c>
      <c r="R127" s="53">
        <f>Input!$B$28</f>
        <v>2019</v>
      </c>
      <c r="S127" s="54"/>
      <c r="T127" s="53" t="str">
        <f>"ultimo "&amp;$R$127</f>
        <v>ultimo 2019</v>
      </c>
      <c r="U127" s="53" t="str">
        <f>"'"&amp;T127&amp;"'"</f>
        <v>'ultimo 2019'</v>
      </c>
    </row>
    <row r="128" spans="2:27" ht="15" hidden="1" customHeight="1" x14ac:dyDescent="0.25">
      <c r="M128" s="53" t="str">
        <f>Input!$B$25</f>
        <v>'medio 2024'</v>
      </c>
      <c r="N128" s="152"/>
      <c r="Q128" s="53" t="s">
        <v>21</v>
      </c>
      <c r="R128" s="53">
        <f>Input!$B$29</f>
        <v>2023</v>
      </c>
      <c r="S128" s="54"/>
      <c r="T128" s="53" t="str">
        <f>"ultimo "&amp;$R$128</f>
        <v>ultimo 2023</v>
      </c>
      <c r="U128" s="53" t="str">
        <f>"'"&amp;T128&amp;"'"</f>
        <v>'ultimo 2023'</v>
      </c>
    </row>
    <row r="129" spans="11:18" ht="15" hidden="1" customHeight="1" x14ac:dyDescent="0.25">
      <c r="K129" s="53" t="s">
        <v>83</v>
      </c>
      <c r="M129" s="53" t="str">
        <f>Input!$B$26</f>
        <v>31. juni 2024</v>
      </c>
      <c r="N129" s="152"/>
    </row>
    <row r="130" spans="11:18" ht="15" hidden="1" customHeight="1" x14ac:dyDescent="0.25">
      <c r="Q130" s="53" t="s">
        <v>78</v>
      </c>
      <c r="R130" s="142" t="s">
        <v>1</v>
      </c>
    </row>
    <row r="131" spans="11:18" ht="15" hidden="1" customHeight="1" x14ac:dyDescent="0.25"/>
    <row r="132" spans="11:18" ht="15" hidden="1" customHeight="1" x14ac:dyDescent="0.25">
      <c r="Q132" s="53" t="s">
        <v>79</v>
      </c>
      <c r="R132" s="53">
        <v>2010</v>
      </c>
    </row>
    <row r="133" spans="11:18" ht="15" hidden="1" customHeight="1" x14ac:dyDescent="0.25">
      <c r="Q133" s="53" t="s">
        <v>80</v>
      </c>
      <c r="R133" s="53">
        <f>Input!$B$22</f>
        <v>2023</v>
      </c>
    </row>
    <row r="134" spans="11:18" ht="15" hidden="1" customHeight="1" x14ac:dyDescent="0.25"/>
    <row r="135" spans="11:18" ht="15" hidden="1" customHeight="1" x14ac:dyDescent="0.25"/>
    <row r="136" spans="11:18" ht="15" hidden="1" customHeight="1" x14ac:dyDescent="0.25">
      <c r="Q136" s="53" t="s">
        <v>0</v>
      </c>
      <c r="R136" s="53" t="s">
        <v>3</v>
      </c>
    </row>
    <row r="137" spans="11:18" ht="15" hidden="1" customHeight="1" x14ac:dyDescent="0.25"/>
    <row r="138" spans="11:18" ht="15" hidden="1" customHeight="1" x14ac:dyDescent="0.25"/>
    <row r="139" spans="11:18" ht="15" hidden="1" customHeight="1" x14ac:dyDescent="0.25"/>
    <row r="140" spans="11:18" ht="15" hidden="1" customHeight="1" x14ac:dyDescent="0.25"/>
    <row r="141" spans="11:18" ht="15" hidden="1" customHeight="1" x14ac:dyDescent="0.25"/>
    <row r="142" spans="11:18" ht="15" hidden="1" customHeight="1" x14ac:dyDescent="0.25"/>
    <row r="143" spans="11:18" ht="15" hidden="1" customHeight="1" x14ac:dyDescent="0.25"/>
    <row r="144" spans="11:18" ht="15" hidden="1" customHeight="1" x14ac:dyDescent="0.25"/>
    <row r="145" spans="3:3" ht="15" hidden="1" customHeight="1" x14ac:dyDescent="0.25">
      <c r="C145" s="4" t="s">
        <v>84</v>
      </c>
    </row>
    <row r="146" spans="3:3" ht="15" hidden="1" customHeight="1" x14ac:dyDescent="0.25">
      <c r="C146" s="4" t="str">
        <f>" Et tomt felt er ensbetydende med, at instituttet ikke har eksponeringer mod sektoren/branchen "&amp;$M$127&amp;"."</f>
        <v xml:space="preserve"> Et tomt felt er ensbetydende med, at instituttet ikke har eksponeringer mod sektoren/branchen medio 2024.</v>
      </c>
    </row>
    <row r="147" spans="3:3" ht="15" hidden="1" customHeight="1" x14ac:dyDescent="0.25"/>
    <row r="148" spans="3:3" ht="15" hidden="1" customHeight="1" x14ac:dyDescent="0.25"/>
    <row r="149" spans="3:3" ht="15" hidden="1" customHeight="1" x14ac:dyDescent="0.25"/>
    <row r="150" spans="3:3" ht="15" hidden="1" customHeight="1" x14ac:dyDescent="0.25"/>
    <row r="151" spans="3:3" ht="15" hidden="1" customHeight="1" x14ac:dyDescent="0.25"/>
    <row r="152" spans="3:3" ht="15" hidden="1" customHeight="1" x14ac:dyDescent="0.25"/>
    <row r="153" spans="3:3" ht="15" hidden="1" customHeight="1" x14ac:dyDescent="0.25"/>
    <row r="154" spans="3:3" ht="15" hidden="1" customHeight="1" x14ac:dyDescent="0.25"/>
    <row r="155" spans="3:3" ht="15" hidden="1" customHeight="1" x14ac:dyDescent="0.25"/>
    <row r="156" spans="3:3" ht="15" hidden="1" customHeight="1" x14ac:dyDescent="0.25"/>
    <row r="157" spans="3:3" ht="15" hidden="1" customHeight="1" x14ac:dyDescent="0.25"/>
    <row r="158" spans="3:3" ht="15" hidden="1" customHeight="1" x14ac:dyDescent="0.25"/>
    <row r="159" spans="3:3" ht="15" hidden="1" customHeight="1" x14ac:dyDescent="0.25"/>
    <row r="160" spans="3:3"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sheetData>
  <mergeCells count="46">
    <mergeCell ref="B105:V105"/>
    <mergeCell ref="B108:B109"/>
    <mergeCell ref="Q108:S108"/>
    <mergeCell ref="T108:V108"/>
    <mergeCell ref="C108:P108"/>
    <mergeCell ref="T66:V66"/>
    <mergeCell ref="B72:S72"/>
    <mergeCell ref="B74:V74"/>
    <mergeCell ref="B2:C2"/>
    <mergeCell ref="B101:S102"/>
    <mergeCell ref="Q83:R83"/>
    <mergeCell ref="B84:R84"/>
    <mergeCell ref="B86:V86"/>
    <mergeCell ref="B87:V88"/>
    <mergeCell ref="B95:B96"/>
    <mergeCell ref="Q95:S95"/>
    <mergeCell ref="T95:V95"/>
    <mergeCell ref="C95:P95"/>
    <mergeCell ref="Q82:R82"/>
    <mergeCell ref="B78:B79"/>
    <mergeCell ref="Q78:R79"/>
    <mergeCell ref="Q80:R80"/>
    <mergeCell ref="Q81:R81"/>
    <mergeCell ref="C66:P66"/>
    <mergeCell ref="C78:P78"/>
    <mergeCell ref="B66:B67"/>
    <mergeCell ref="Q66:S66"/>
    <mergeCell ref="B63:O63"/>
    <mergeCell ref="B32:B33"/>
    <mergeCell ref="Q32:S32"/>
    <mergeCell ref="B44:S45"/>
    <mergeCell ref="B49:V49"/>
    <mergeCell ref="B51:V51"/>
    <mergeCell ref="B57:B58"/>
    <mergeCell ref="Q57:S57"/>
    <mergeCell ref="T57:V57"/>
    <mergeCell ref="C32:P32"/>
    <mergeCell ref="C57:P57"/>
    <mergeCell ref="R28:X29"/>
    <mergeCell ref="B12:B13"/>
    <mergeCell ref="R12:S12"/>
    <mergeCell ref="R14:S22"/>
    <mergeCell ref="R24:X25"/>
    <mergeCell ref="R26:X27"/>
    <mergeCell ref="C12:P12"/>
    <mergeCell ref="B24:P26"/>
  </mergeCells>
  <conditionalFormatting sqref="C110:P110">
    <cfRule type="expression" dxfId="1" priority="1">
      <formula>#REF!=0</formula>
    </cfRule>
  </conditionalFormatting>
  <conditionalFormatting sqref="C111:P113">
    <cfRule type="expression" dxfId="0" priority="2">
      <formula>#REF!=0</formula>
    </cfRule>
  </conditionalFormatting>
  <pageMargins left="0.70866141732283472" right="0.70866141732283472" top="0.74803149606299213" bottom="0.74803149606299213" header="0.31496062992125984" footer="0.31496062992125984"/>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Input</vt:lpstr>
      <vt:lpstr>Nedskr.værktøj</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Westergaard (FT)</dc:creator>
  <cp:lastModifiedBy>Alexander Gross Østergaard (FT)</cp:lastModifiedBy>
  <dcterms:created xsi:type="dcterms:W3CDTF">2021-03-18T14:00:50Z</dcterms:created>
  <dcterms:modified xsi:type="dcterms:W3CDTF">2024-10-02T11:52:57Z</dcterms:modified>
</cp:coreProperties>
</file>